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defaultThemeVersion="166925"/>
  <mc:AlternateContent xmlns:mc="http://schemas.openxmlformats.org/markup-compatibility/2006">
    <mc:Choice Requires="x15">
      <x15ac:absPath xmlns:x15ac="http://schemas.microsoft.com/office/spreadsheetml/2010/11/ac" url="https://d.docs.live.net/d1d47e91b0d6a9fa/2.APSSTEC-2019/11. MATRIZ/COVID-19/ECUADOR/"/>
    </mc:Choice>
  </mc:AlternateContent>
  <xr:revisionPtr revIDLastSave="0" documentId="114_{426BF54B-0B4A-48B6-A58C-C420DF482E63}" xr6:coauthVersionLast="45" xr6:coauthVersionMax="45" xr10:uidLastSave="{00000000-0000-0000-0000-000000000000}"/>
  <bookViews>
    <workbookView xWindow="-98" yWindow="-98" windowWidth="19396" windowHeight="10996" tabRatio="673" xr2:uid="{00000000-000D-0000-FFFF-FFFF00000000}"/>
  </bookViews>
  <sheets>
    <sheet name="RESULTADOS " sheetId="10" r:id="rId1"/>
    <sheet name="ÁREA 1" sheetId="7" r:id="rId2"/>
    <sheet name="ÁREA 2" sheetId="20" r:id="rId3"/>
    <sheet name="ÁREA 3" sheetId="21" r:id="rId4"/>
    <sheet name="ÁREA 4" sheetId="22" r:id="rId5"/>
    <sheet name="ÁREA n" sheetId="23" r:id="rId6"/>
    <sheet name="CONTROLES" sheetId="9" r:id="rId7"/>
    <sheet name="PLAN DE ACCIONES" sheetId="26" r:id="rId8"/>
  </sheets>
  <definedNames>
    <definedName name="_xlnm.Print_Area" localSheetId="1">'ÁREA 1'!$A$1:$K$50</definedName>
    <definedName name="_xlnm.Print_Area" localSheetId="2">'ÁREA 2'!$A$1:$K$50</definedName>
    <definedName name="_xlnm.Print_Area" localSheetId="3">'ÁREA 3'!$A$1:$K$50</definedName>
    <definedName name="_xlnm.Print_Area" localSheetId="4">'ÁREA 4'!$A$1:$K$50</definedName>
    <definedName name="_xlnm.Print_Area" localSheetId="5">'ÁREA n'!$A$1:$K$50</definedName>
    <definedName name="_xlnm.Print_Area" localSheetId="7">'PLAN DE ACCIONES'!$B$2:$K$42</definedName>
    <definedName name="_xlnm.Print_Area" localSheetId="0">'RESULTADOS '!$B$2:$K$41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 i="26" l="1"/>
  <c r="I40" i="26"/>
  <c r="E40" i="10"/>
  <c r="E39" i="10"/>
  <c r="E41" i="26" a="1"/>
  <c r="E41" i="26" s="1"/>
  <c r="E40" i="26"/>
  <c r="J13" i="26"/>
  <c r="J11" i="26"/>
  <c r="J9" i="26"/>
  <c r="F13" i="26"/>
  <c r="F11" i="26"/>
  <c r="F7" i="26"/>
  <c r="F9" i="26"/>
  <c r="F5" i="26"/>
  <c r="I41" i="26" l="1"/>
  <c r="F24" i="10" l="1"/>
  <c r="F25" i="10"/>
  <c r="F26" i="10"/>
  <c r="F23" i="10"/>
  <c r="F22" i="10"/>
  <c r="F21" i="10"/>
  <c r="E4" i="20" l="1"/>
  <c r="E4" i="21"/>
  <c r="E4" i="22"/>
  <c r="E4" i="23"/>
  <c r="E4" i="7"/>
  <c r="J20" i="23" l="1"/>
  <c r="I20" i="23"/>
  <c r="J20" i="22"/>
  <c r="I20" i="22"/>
  <c r="J20" i="21"/>
  <c r="I20" i="21"/>
  <c r="J20" i="20"/>
  <c r="I20" i="20"/>
  <c r="I20" i="7" l="1"/>
  <c r="J7" i="10" l="1"/>
  <c r="Z18" i="20" l="1"/>
  <c r="V17" i="20"/>
  <c r="W17" i="20" s="1"/>
  <c r="V15" i="20"/>
  <c r="W15" i="20" s="1"/>
  <c r="Z18" i="21"/>
  <c r="V17" i="21"/>
  <c r="W17" i="21" s="1"/>
  <c r="V15" i="21"/>
  <c r="W15" i="21" s="1"/>
  <c r="Z18" i="22"/>
  <c r="V17" i="22"/>
  <c r="W17" i="22" s="1"/>
  <c r="V15" i="22"/>
  <c r="W15" i="22" s="1"/>
  <c r="Z18" i="23"/>
  <c r="V17" i="23"/>
  <c r="W17" i="23" s="1"/>
  <c r="V15" i="23"/>
  <c r="W15" i="23" s="1"/>
  <c r="Z18" i="7"/>
  <c r="V17" i="7"/>
  <c r="X17" i="7" s="1"/>
  <c r="V15" i="7"/>
  <c r="X15" i="7" s="1"/>
  <c r="Y15" i="7" s="1"/>
  <c r="X15" i="21" l="1"/>
  <c r="Y15" i="21" s="1"/>
  <c r="X15" i="20"/>
  <c r="Y15" i="20" s="1"/>
  <c r="X17" i="23"/>
  <c r="X17" i="22"/>
  <c r="X17" i="21"/>
  <c r="X15" i="22"/>
  <c r="Y15" i="22" s="1"/>
  <c r="X17" i="20"/>
  <c r="X15" i="23"/>
  <c r="Y15" i="23" s="1"/>
  <c r="V16" i="7"/>
  <c r="V18" i="7"/>
  <c r="V16" i="23"/>
  <c r="V18" i="23"/>
  <c r="W18" i="23" s="1"/>
  <c r="V16" i="22"/>
  <c r="V18" i="22"/>
  <c r="W18" i="22" s="1"/>
  <c r="V16" i="21"/>
  <c r="V18" i="21"/>
  <c r="W18" i="21" s="1"/>
  <c r="V16" i="20"/>
  <c r="V18" i="20"/>
  <c r="W18" i="20" s="1"/>
  <c r="F28" i="10"/>
  <c r="F30" i="10" s="1"/>
  <c r="X16" i="21" l="1"/>
  <c r="W16" i="21"/>
  <c r="X16" i="23"/>
  <c r="W16" i="23"/>
  <c r="X16" i="20"/>
  <c r="W16" i="20"/>
  <c r="X16" i="22"/>
  <c r="W16" i="22"/>
  <c r="X16" i="7"/>
  <c r="Q28" i="10"/>
  <c r="Y16" i="22" l="1"/>
  <c r="Y17" i="22" s="1"/>
  <c r="X18" i="22"/>
  <c r="Y16" i="23"/>
  <c r="Y17" i="23" s="1"/>
  <c r="X18" i="23"/>
  <c r="Y16" i="7"/>
  <c r="Y17" i="7" s="1"/>
  <c r="X18" i="7"/>
  <c r="Y16" i="20"/>
  <c r="Y17" i="20" s="1"/>
  <c r="X18" i="20"/>
  <c r="Y16" i="21"/>
  <c r="Y17" i="21" s="1"/>
  <c r="X18" i="21"/>
  <c r="Y24" i="10" l="1"/>
  <c r="U23" i="10"/>
  <c r="U21" i="10"/>
  <c r="W21" i="10" l="1"/>
  <c r="W23" i="10"/>
  <c r="X21" i="10"/>
  <c r="U22" i="10"/>
  <c r="U24" i="10" s="1"/>
  <c r="V24" i="10" s="1"/>
  <c r="E41" i="23"/>
  <c r="E41" i="22"/>
  <c r="E41" i="21"/>
  <c r="E41" i="20"/>
  <c r="V23" i="10" l="1"/>
  <c r="W22" i="10"/>
  <c r="X22" i="10" s="1"/>
  <c r="X23" i="10" s="1"/>
  <c r="V22" i="10"/>
  <c r="V21" i="10"/>
  <c r="E43" i="23"/>
  <c r="B46" i="23" s="1"/>
  <c r="R22" i="23"/>
  <c r="E43" i="22"/>
  <c r="B46" i="22" s="1"/>
  <c r="R22" i="22"/>
  <c r="E43" i="21"/>
  <c r="B46" i="21" s="1"/>
  <c r="R22" i="21"/>
  <c r="E43" i="20"/>
  <c r="B46" i="20" s="1"/>
  <c r="R22" i="20"/>
  <c r="J20" i="7"/>
  <c r="W24" i="10" l="1"/>
  <c r="R23" i="23"/>
  <c r="R24" i="23"/>
  <c r="R25" i="23" s="1"/>
  <c r="R24" i="22"/>
  <c r="R25" i="22" s="1"/>
  <c r="R23" i="22"/>
  <c r="R23" i="21"/>
  <c r="R24" i="21"/>
  <c r="R25" i="21" s="1"/>
  <c r="R24" i="20"/>
  <c r="R25" i="20" s="1"/>
  <c r="R23" i="20"/>
  <c r="Q29" i="10"/>
  <c r="Q30" i="10"/>
  <c r="Q31" i="10" s="1"/>
  <c r="E41" i="7"/>
  <c r="R27" i="23" l="1"/>
  <c r="U19" i="23" s="1"/>
  <c r="R27" i="22"/>
  <c r="U19" i="22" s="1"/>
  <c r="R27" i="21"/>
  <c r="U19" i="21" s="1"/>
  <c r="E43" i="7"/>
  <c r="B46" i="7" s="1"/>
  <c r="R22" i="7"/>
  <c r="R27" i="20"/>
  <c r="U19" i="20" s="1"/>
  <c r="Q33" i="10"/>
  <c r="T25" i="10" s="1"/>
  <c r="U24" i="23" l="1"/>
  <c r="V24" i="23"/>
  <c r="V24" i="22"/>
  <c r="U24" i="22"/>
  <c r="V24" i="21"/>
  <c r="U24" i="21"/>
  <c r="R23" i="7"/>
  <c r="R24" i="7"/>
  <c r="R25" i="7" s="1"/>
  <c r="V24" i="20"/>
  <c r="U24" i="20"/>
  <c r="U30" i="10"/>
  <c r="T30" i="10"/>
  <c r="R27" i="7" l="1"/>
  <c r="U19" i="7" s="1"/>
  <c r="V24" i="7" l="1"/>
  <c r="U2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<sst xmlns="http://schemas.openxmlformats.org/spreadsheetml/2006/main" count="454" uniqueCount="121">
  <si>
    <t>IR</t>
  </si>
  <si>
    <t>&gt;2300</t>
  </si>
  <si>
    <t>60&gt;IR&lt;2300</t>
  </si>
  <si>
    <t>≤60</t>
  </si>
  <si>
    <t xml:space="preserve">Fecha: </t>
  </si>
  <si>
    <t>Alta</t>
  </si>
  <si>
    <t>Media</t>
  </si>
  <si>
    <t>Baja</t>
  </si>
  <si>
    <t>Empresa/Organización Evaluada:</t>
  </si>
  <si>
    <t>Hora:</t>
  </si>
  <si>
    <t>No se respetan las distancias de separación (2m)/Contacto Publico</t>
  </si>
  <si>
    <t>Situación intermedia</t>
  </si>
  <si>
    <r>
      <t xml:space="preserve">Si se respetan los trabajos a más de 2 m </t>
    </r>
    <r>
      <rPr>
        <sz val="8"/>
        <color rgb="FF000000"/>
        <rFont val="Century Gothic"/>
        <family val="2"/>
      </rPr>
      <t>(Mamparas de separación)</t>
    </r>
  </si>
  <si>
    <t>A</t>
  </si>
  <si>
    <t>B</t>
  </si>
  <si>
    <t>C</t>
  </si>
  <si>
    <t>D</t>
  </si>
  <si>
    <t>E</t>
  </si>
  <si>
    <t>F</t>
  </si>
  <si>
    <t>INDICE DE EXPOSICION</t>
  </si>
  <si>
    <t>CONTACTO ESTRECHO/POSITIVO</t>
  </si>
  <si>
    <t>ESPACIO DE TRABAJO</t>
  </si>
  <si>
    <t>Evaluación de Riesgos: Método PER-COVID-19-ECUADOR</t>
  </si>
  <si>
    <t>INDICACIONES GENERALES</t>
  </si>
  <si>
    <t>Área de Trabajo:</t>
  </si>
  <si>
    <t>VALOR DE SITUACIÓN DE RIESGO</t>
  </si>
  <si>
    <t>CALIFICACIÓN DE SITUACIÓN DE RIESGO</t>
  </si>
  <si>
    <t>Extremar medidas de prevención, Organizar tareas, turnos y horarios de trabajo, Protocolo de uso y retiro de EPP, Protección respiratoria (NIOSH o FFP) (máx. 4 horas con descanso), Protección ocular. Mamparas de separación. Barreras físicas, Extremar distanciamiento físico, Gestión de la carga emocional, Proceso organizacional funcional, Gestión de residuos, Uso de trajes de protección contra secreciones o líquidos contaminados /Guantes de protección pruebas PCRT/Test, Implemente el Plan de Limpieza y Desinfección de instalaciones y superficies, Evaluación de la exposición de trabajadores a agentes desinfectantes (Cloro, ozono, peróxidos, etc.), Formación/Información, Grupo prioritario de seguimiento médico</t>
  </si>
  <si>
    <t>Aumentar medidas de prevención, Use EPP determinado por un profesional de Seguridad y Salud en el Trabajo, Mantener la distancia física entre personas. Mamparas de trabajo, Fomentar el teletrabajo, Gestión de carga emocional, Reacondicionamiento de espacios de trabajo, Mejore la ventilación de las áreas de trabajo, Medidas de bioseguridad aplicadas a este nivel de riesgo, Implemente un Plan de Limpieza y Desinfección de Instalaciones y Superficies, Refuerce las inspecciones de seguridad, Formación/Información, Incremente el seguimiento médico para cada trabajador en este nivel</t>
  </si>
  <si>
    <t>No necesita usar EPP / pero si mascarilla "Tapaboca", (Establecimiento de pautas sociales compatibles con el escenario COVID19), Análisis y gestión de la carga emocional, Reevaluar el nivel de riesgo en el caso de contacto con una persona sintomática, Protección respiratoria (mascarillas), Limpieza y desinfección de instalaciones y superficies de trabajo, Medidas de bioseguridad higiénicas básicas(Lavado de manos y estornudo correcto), Mantener la distancia física entre personas, Formación/Información</t>
  </si>
  <si>
    <t>Aumentar medidas de prevención
Use EPP determinado por un profesional de Seguridad y Salud en el Trabajo
Mantener la distancia física entre personas. Mamparas de trabajo
Fomentar el teletrabajo
Gestión de carga emocional
Reacondicionamiento de espacios de trabajo
Mejore la ventilación de las áreas de trabajo
Medidas de bioseguridad aplicadas a este nivel de riesgo
Implemente un Plan de Limpieza y Desinfección de Instalaciones y Superficies
Refuerce las inspecciones de seguridad
Formación / Información
Incremente el seguimiento médico para cada trabajador en este nivel</t>
  </si>
  <si>
    <t>ACCIONES DE CONTROL</t>
  </si>
  <si>
    <t>Número de áreas evaluadas:</t>
  </si>
  <si>
    <t>Nombre del profesional  responsable de la evaluación:</t>
  </si>
  <si>
    <t>Ruc:</t>
  </si>
  <si>
    <t>Actividad de la organización:</t>
  </si>
  <si>
    <t>Código CIIU:</t>
  </si>
  <si>
    <t xml:space="preserve">EL PROFESIONAL RESPONSABLE </t>
  </si>
  <si>
    <t>EL DIRECTOR/GERENTE</t>
  </si>
  <si>
    <t xml:space="preserve">Nombre: </t>
  </si>
  <si>
    <t>Cédula de identidad:</t>
  </si>
  <si>
    <t>CI:</t>
  </si>
  <si>
    <t>Protección Respiratoria, Ocular y Corporal</t>
  </si>
  <si>
    <t xml:space="preserve">Todos los EPP fueron evaluados por un profesional de seguridad y salud en el trabajo </t>
  </si>
  <si>
    <t>El trabajador ha sido entrenado en el uso de EPP</t>
  </si>
  <si>
    <t>El EPP está certificado</t>
  </si>
  <si>
    <t xml:space="preserve">Eficiencia de filtrado mayor o igual al 95 % (riesgo alto y medio) </t>
  </si>
  <si>
    <t>El trabajador usa adecuadamente el EPP</t>
  </si>
  <si>
    <t>SUMA</t>
  </si>
  <si>
    <t>CALIFIQUE 1000</t>
  </si>
  <si>
    <t>CALIFIQUE 100</t>
  </si>
  <si>
    <t>3 y 4</t>
  </si>
  <si>
    <t>2 y 3</t>
  </si>
  <si>
    <t>CALIFIQUE 10</t>
  </si>
  <si>
    <t>Empresa/Organización:</t>
  </si>
  <si>
    <t>SITUACIONES DE RIESGO Y CONTROLES PREVENTIVOS</t>
  </si>
  <si>
    <t>B. Exposición Bajo</t>
  </si>
  <si>
    <t>B. Exposición Alto / Mediano</t>
  </si>
  <si>
    <t>Extremar medidas de prevención 
Organizar tareas, turnos y horarios de trabajo
Protocolo de uso y retiro de EPP
Protección respiratoria (NIOSH o FFP) (máx. 4 horas con descanso)
Protección ocular. Mamparas de separación. Barreras físicas
Extremar distanciamiento físico
Gestión de la carga emocional
Proceso organizacional funcional
Gestión de residuos
Uso de trajes de protección contra secreciones o líquidos contaminados / 
Guantes de protección pruebas PCRT/Test
Implemente el Plan de Limpieza y Desinfección de  Instalaciones y Superficies
Evaluación de la exposición de trabajadores a agentes desinfectantes (Cloro, ozono, peróxidos, etc.)
Formación / Información
Grupo prioritario de seguimiento médico</t>
  </si>
  <si>
    <r>
      <rPr>
        <b/>
        <i/>
        <u/>
        <sz val="10"/>
        <rFont val="Century Gothic"/>
        <family val="2"/>
      </rPr>
      <t>ALGORITMO DE EVALUACIÓN</t>
    </r>
    <r>
      <rPr>
        <b/>
        <sz val="9"/>
        <rFont val="Century Gothic"/>
        <family val="2"/>
      </rPr>
      <t xml:space="preserve">
INDICE DE RIESGO </t>
    </r>
    <r>
      <rPr>
        <b/>
        <sz val="8"/>
        <rFont val="Century Gothic"/>
        <family val="2"/>
      </rPr>
      <t>=</t>
    </r>
    <r>
      <rPr>
        <sz val="8"/>
        <rFont val="Century Gothic"/>
        <family val="2"/>
      </rPr>
      <t xml:space="preserve"> </t>
    </r>
    <r>
      <rPr>
        <sz val="9"/>
        <rFont val="Century Gothic"/>
        <family val="2"/>
      </rPr>
      <t>A</t>
    </r>
    <r>
      <rPr>
        <sz val="8"/>
        <rFont val="Century Gothic"/>
        <family val="2"/>
      </rPr>
      <t>(</t>
    </r>
    <r>
      <rPr>
        <sz val="8"/>
        <rFont val="Calibri"/>
        <family val="2"/>
      </rPr>
      <t xml:space="preserve">∑ </t>
    </r>
    <r>
      <rPr>
        <sz val="8"/>
        <rFont val="Century Gothic"/>
        <family val="2"/>
      </rPr>
      <t xml:space="preserve">áreas1,2,3,4,..n) + </t>
    </r>
    <r>
      <rPr>
        <sz val="9"/>
        <rFont val="Century Gothic"/>
        <family val="2"/>
      </rPr>
      <t>B</t>
    </r>
    <r>
      <rPr>
        <sz val="8"/>
        <rFont val="Century Gothic"/>
        <family val="2"/>
      </rPr>
      <t xml:space="preserve">(∑áreas1,2,3,4,…n) + </t>
    </r>
    <r>
      <rPr>
        <sz val="9"/>
        <rFont val="Century Gothic"/>
        <family val="2"/>
      </rPr>
      <t>C</t>
    </r>
    <r>
      <rPr>
        <sz val="8"/>
        <rFont val="Century Gothic"/>
        <family val="2"/>
      </rPr>
      <t xml:space="preserve">(∑áreas1,2,3,4,…n) + </t>
    </r>
    <r>
      <rPr>
        <sz val="9"/>
        <rFont val="Century Gothic"/>
        <family val="2"/>
      </rPr>
      <t>D</t>
    </r>
    <r>
      <rPr>
        <sz val="8"/>
        <rFont val="Century Gothic"/>
        <family val="2"/>
      </rPr>
      <t>(∑áreas1,2,3,4,…n) +</t>
    </r>
    <r>
      <rPr>
        <b/>
        <sz val="8"/>
        <rFont val="Century Gothic"/>
        <family val="2"/>
      </rPr>
      <t xml:space="preserve"> </t>
    </r>
    <r>
      <rPr>
        <sz val="9"/>
        <rFont val="Century Gothic"/>
        <family val="2"/>
      </rPr>
      <t>E</t>
    </r>
    <r>
      <rPr>
        <sz val="8"/>
        <rFont val="Century Gothic"/>
        <family val="2"/>
      </rPr>
      <t xml:space="preserve">(∑áreas1,2,3,4,…n) + </t>
    </r>
    <r>
      <rPr>
        <sz val="9"/>
        <rFont val="Century Gothic"/>
        <family val="2"/>
      </rPr>
      <t>F</t>
    </r>
    <r>
      <rPr>
        <sz val="8"/>
        <rFont val="Century Gothic"/>
        <family val="2"/>
      </rPr>
      <t>(∑áreas1,2,3,4,…n)</t>
    </r>
  </si>
  <si>
    <r>
      <t xml:space="preserve">SITUACIÓN DE RIESGO MEDIO
</t>
    </r>
    <r>
      <rPr>
        <sz val="10"/>
        <rFont val="Arial"/>
        <family val="2"/>
      </rPr>
      <t>La situación geográfica y el escenario de exposición condicionaran siempre el escenario de riesgo medio, que no será posible mejorarlo hasta que las estadísticas geográficas mejoren</t>
    </r>
  </si>
  <si>
    <t>ALTO</t>
  </si>
  <si>
    <t>MEDIO</t>
  </si>
  <si>
    <t>BAJO</t>
  </si>
  <si>
    <t>Grados</t>
  </si>
  <si>
    <t>Inicial</t>
  </si>
  <si>
    <t>Final</t>
  </si>
  <si>
    <t>x</t>
  </si>
  <si>
    <t>y</t>
  </si>
  <si>
    <t>f.___________________________</t>
  </si>
  <si>
    <t>NIVEL DE EXPOSICIÓN AL RIESGO</t>
  </si>
  <si>
    <t>•  Realice una evaluación por cada área de la empresa.
•  Esta herramienta debe ser aplicada por profesionales en Seguridad y Salud en el Trabajo.
•  Involucre a trabajadores de la empresa en el desarrollo de la evaluación (organismos paritarios)</t>
  </si>
  <si>
    <t>Exposición de mediano riesgo</t>
  </si>
  <si>
    <t>Exposición de bajo riesgo</t>
  </si>
  <si>
    <t>Contacto estrecho</t>
  </si>
  <si>
    <t>Contactos casuales</t>
  </si>
  <si>
    <t>Contactos sospechados</t>
  </si>
  <si>
    <t>Exposición de alto riesgo</t>
  </si>
  <si>
    <t>Tasa media de Ventilación/aplica protocolos de limpieza y desinfección</t>
  </si>
  <si>
    <t xml:space="preserve">Alta tasa de ventilación ambiental/ Trabajos aire libre/aplica protocolos de limpieza y desinfección </t>
  </si>
  <si>
    <t>Baja tasa de ventilación ambiental, ausencia de mantenimiento y limpieza de conductos/aplica protocolos de limpieza y desinfeccion</t>
  </si>
  <si>
    <t>E. Disposición de EPP</t>
  </si>
  <si>
    <t>C. Contacto Estrecho con caso confirmado</t>
  </si>
  <si>
    <t>B. Nivel de exposición al riesgo</t>
  </si>
  <si>
    <t>A. Índice de Exposición Geográfica (Evaluación Técnica por  área de infección)</t>
  </si>
  <si>
    <t>D. Espacios de trabajo</t>
  </si>
  <si>
    <t>VENTILACIÓN, DESINFECCIÓN E HIGENIZACIÓN</t>
  </si>
  <si>
    <t>F. Índice de ventilación desinfección e higienización  de área de trabajo</t>
  </si>
  <si>
    <t>Seleccione el número de áreas evaluadas*</t>
  </si>
  <si>
    <t>INDICE DE EXPOSICION GEOGRÁFICA</t>
  </si>
  <si>
    <t>CONTACTO ESTRECHO CON CASO CONFIRMADO</t>
  </si>
  <si>
    <t>DISPOSICION DE EPP</t>
  </si>
  <si>
    <t>F. Índice de ventilación desinfección e higienización  de área de trabajo **</t>
  </si>
  <si>
    <t xml:space="preserve">Baja tasa de ventilación ambiental, ausencia de mantenimiento y limpieza de conductos </t>
  </si>
  <si>
    <t>Tasa media de Ventilación</t>
  </si>
  <si>
    <t>Alta tasa de ventilación ambiental/ Trabajos aire libre</t>
  </si>
  <si>
    <t>** Para evaluar esta variable, el protocolo de desinfección debe ser aplicado en toda empresa/organización</t>
  </si>
  <si>
    <t>CONTACTO ESTRECHO CON CASO POSITIVO</t>
  </si>
  <si>
    <t>N-A</t>
  </si>
  <si>
    <r>
      <t xml:space="preserve">Algoritmo de Evaluación:
IR INDICE DE RIESGO= </t>
    </r>
    <r>
      <rPr>
        <sz val="10"/>
        <rFont val="Century Gothic"/>
        <family val="2"/>
      </rPr>
      <t>A+B+C+D+E+F</t>
    </r>
  </si>
  <si>
    <r>
      <t xml:space="preserve">Algoritmo de Evaluación:
 IR INDICE DE RIESGO= </t>
    </r>
    <r>
      <rPr>
        <sz val="10"/>
        <rFont val="Century Gothic"/>
        <family val="2"/>
      </rPr>
      <t>A+B+C+D+E+F</t>
    </r>
  </si>
  <si>
    <r>
      <rPr>
        <sz val="8"/>
        <rFont val="Calibri"/>
        <family val="2"/>
      </rPr>
      <t>&lt;</t>
    </r>
    <r>
      <rPr>
        <sz val="8"/>
        <rFont val="Century Gothic"/>
        <family val="2"/>
      </rPr>
      <t>3</t>
    </r>
  </si>
  <si>
    <t>&lt; 2</t>
  </si>
  <si>
    <t xml:space="preserve">Escoja el numero de áreas a evaluar, estas se sumarán automaticamente. </t>
  </si>
  <si>
    <t>#</t>
  </si>
  <si>
    <t>ACCIÓN CORRECTIVA / PREVENTIVA</t>
  </si>
  <si>
    <t>RECURSOS</t>
  </si>
  <si>
    <t>FECHAS DE CUMPLIMIENTO</t>
  </si>
  <si>
    <t>RESPONSABLES</t>
  </si>
  <si>
    <t>INDICADORES DE CUMPLIMIENTO</t>
  </si>
  <si>
    <t>PLAN DE ACCIONES CORRECTIVAS / PREVENTIVAS</t>
  </si>
  <si>
    <t>f.____________________________________________</t>
  </si>
  <si>
    <t>f.______________________________________</t>
  </si>
  <si>
    <t>f._________________________</t>
  </si>
  <si>
    <t>LAS ACCIONES DE CONTROL, DEBERÁN SER APLICADAS EN RELACIÓN A CADA ÁREA EVALUADA</t>
  </si>
  <si>
    <r>
      <rPr>
        <b/>
        <i/>
        <u/>
        <sz val="8"/>
        <rFont val="Century Gothic"/>
        <family val="2"/>
      </rPr>
      <t xml:space="preserve">Nota:  </t>
    </r>
    <r>
      <rPr>
        <i/>
        <sz val="8"/>
        <rFont val="Century Gothic"/>
        <family val="2"/>
      </rPr>
      <t xml:space="preserve">Para determinar la puntuación de la variable E, relacione con los datos de la variable B.         Considere: </t>
    </r>
    <r>
      <rPr>
        <b/>
        <i/>
        <sz val="8"/>
        <rFont val="Century Gothic"/>
        <family val="2"/>
      </rPr>
      <t>1</t>
    </r>
    <r>
      <rPr>
        <i/>
        <sz val="8"/>
        <rFont val="Century Gothic"/>
        <family val="2"/>
      </rPr>
      <t xml:space="preserve"> como afirmación y</t>
    </r>
    <r>
      <rPr>
        <b/>
        <i/>
        <sz val="8"/>
        <rFont val="Century Gothic"/>
        <family val="2"/>
      </rPr>
      <t xml:space="preserve"> 0</t>
    </r>
    <r>
      <rPr>
        <i/>
        <sz val="8"/>
        <rFont val="Century Gothic"/>
        <family val="2"/>
      </rPr>
      <t xml:space="preserve"> como negación </t>
    </r>
  </si>
  <si>
    <r>
      <rPr>
        <b/>
        <sz val="10"/>
        <rFont val="Arial"/>
        <family val="2"/>
      </rPr>
      <t>*Nota:</t>
    </r>
    <r>
      <rPr>
        <sz val="10"/>
        <rFont val="Arial"/>
        <family val="2"/>
      </rPr>
      <t xml:space="preserve"> Recuerde que para cada nivel de riesgo es imprescindible haber realizado previamente la actualización de la matriz de riesgos de la organización.</t>
    </r>
  </si>
  <si>
    <r>
      <t xml:space="preserve">
SITUACIÓN DE RIESGO ALTO
</t>
    </r>
    <r>
      <rPr>
        <sz val="10"/>
        <rFont val="Century Gothic"/>
        <family val="2"/>
      </rPr>
      <t>Implementar controles de manera inmediata para reducir el IR (Indice de riesgo)</t>
    </r>
    <r>
      <rPr>
        <b/>
        <sz val="10"/>
        <rFont val="Century Gothic"/>
        <family val="2"/>
      </rPr>
      <t xml:space="preserve">
</t>
    </r>
  </si>
  <si>
    <r>
      <t xml:space="preserve">SITUACIÓN DE RIESGO BAJO
</t>
    </r>
    <r>
      <rPr>
        <sz val="10"/>
        <rFont val="Arial"/>
        <family val="2"/>
      </rPr>
      <t xml:space="preserve">Mantener medidas generales recomendadas por el Estado
</t>
    </r>
  </si>
  <si>
    <t>No necesita usar EPP / pero si mascarilla o Tapaboca
(Establecimiento de pautas sociales compatibles con el escenario COVID19)
Análisis y gestión de la carga emocional
Reevaluar el nivel de riesgo en el caso de contacto con una persona sintomática
Protección respiratoria (mascarillas) 
Limpieza y desinfección de instalaciones y superficies de trabajo
Medidas de bioseguridad higiénicas básicas(Lavado de manos y estornudo correcto)
Mantener la distancia física entre personas
Formación / Información</t>
  </si>
  <si>
    <r>
      <t xml:space="preserve">Los resultados expuestos consolidan la aplicación del método </t>
    </r>
    <r>
      <rPr>
        <b/>
        <sz val="9"/>
        <rFont val="Century Gothic"/>
        <family val="2"/>
      </rPr>
      <t xml:space="preserve">PER-COVID-19-ECUADOR </t>
    </r>
    <r>
      <rPr>
        <sz val="9"/>
        <rFont val="Century Gothic"/>
        <family val="2"/>
      </rPr>
      <t>realizado en las siguientes hojas donde se analiza cada una de las diferentes áreas de la empresa / organización
Por favor primero ingrese los datos informativos en las celdas marcadas con doble linea y luego evalue por áreas (ÁREA 1, ÁREA 2, ÁREA 3, ÁREA 4 ..., ÁREA n)
Se recomienda utilizar esta aplicación en Excel 2019
Mayor información y capacitación sobre la herramienta al correo: percovid19ec@apsstec.com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</si>
</sst>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h:mm\ &quot;h&quot;"/>
    <numFmt numFmtId="165" formatCode="[$-280A]d&quot; de &quot;mmmm&quot; de &quot;yyyy;@"/>
  </numFmts>
  <fonts count="34" x14ac:knownFonts="1">
    <font>
      <sz val="10"/>
      <name val="Arial"/>
    </font>
    <font>
      <sz val="10"/>
      <name val="Century Gothic"/>
      <family val="2"/>
    </font>
    <font>
      <b/>
      <sz val="7"/>
      <name val="Century Gothic"/>
      <family val="2"/>
    </font>
    <font>
      <sz val="10"/>
      <name val="Arial"/>
      <family val="2"/>
    </font>
    <font>
      <sz val="8"/>
      <name val="Arial"/>
      <family val="2"/>
    </font>
    <font>
      <sz val="8"/>
      <color rgb="FF000000"/>
      <name val="Century Gothic"/>
      <family val="2"/>
    </font>
    <font>
      <b/>
      <sz val="10"/>
      <name val="Century Gothic"/>
      <family val="2"/>
    </font>
    <font>
      <sz val="7"/>
      <name val="Century Gothic"/>
      <family val="2"/>
    </font>
    <font>
      <b/>
      <sz val="6"/>
      <name val="Century Gothic"/>
      <family val="2"/>
    </font>
    <font>
      <sz val="8"/>
      <name val="Century Gothic"/>
      <family val="2"/>
    </font>
    <font>
      <b/>
      <sz val="12"/>
      <name val="Century Gothic"/>
      <family val="2"/>
    </font>
    <font>
      <b/>
      <sz val="8"/>
      <name val="Century Gothic"/>
      <family val="2"/>
    </font>
    <font>
      <b/>
      <sz val="10"/>
      <name val="Arial"/>
      <family val="2"/>
    </font>
    <font>
      <sz val="12"/>
      <color rgb="FF1E1E1E"/>
      <name val="Segoe UI"/>
      <family val="2"/>
    </font>
    <font>
      <b/>
      <sz val="9"/>
      <name val="Century Gothic"/>
      <family val="2"/>
    </font>
    <font>
      <sz val="9"/>
      <name val="Century Gothic"/>
      <family val="2"/>
    </font>
    <font>
      <sz val="11"/>
      <name val="Calibri"/>
      <family val="2"/>
    </font>
    <font>
      <b/>
      <i/>
      <sz val="10"/>
      <name val="Century Gothic"/>
      <family val="2"/>
    </font>
    <font>
      <b/>
      <i/>
      <u/>
      <sz val="10"/>
      <name val="Century Gothic"/>
      <family val="2"/>
    </font>
    <font>
      <i/>
      <sz val="8"/>
      <name val="Century Gothic"/>
      <family val="2"/>
    </font>
    <font>
      <b/>
      <i/>
      <u/>
      <sz val="8"/>
      <name val="Century Gothic"/>
      <family val="2"/>
    </font>
    <font>
      <b/>
      <sz val="18"/>
      <name val="Arial"/>
      <family val="2"/>
    </font>
    <font>
      <sz val="8"/>
      <name val="Calibri"/>
      <family val="2"/>
    </font>
    <font>
      <sz val="10"/>
      <name val="Arial"/>
      <family val="2"/>
    </font>
    <font>
      <sz val="10"/>
      <color theme="0"/>
      <name val="Century Gothic"/>
      <family val="2"/>
    </font>
    <font>
      <sz val="8"/>
      <color theme="0"/>
      <name val="Century Gothic"/>
      <family val="2"/>
    </font>
    <font>
      <b/>
      <sz val="9"/>
      <color theme="0"/>
      <name val="Century Gothic"/>
      <family val="2"/>
    </font>
    <font>
      <b/>
      <sz val="7"/>
      <color theme="0"/>
      <name val="Century Gothic"/>
      <family val="2"/>
    </font>
    <font>
      <sz val="9"/>
      <color theme="0"/>
      <name val="Century Gothic"/>
      <family val="2"/>
    </font>
    <font>
      <i/>
      <sz val="6"/>
      <name val="Century Gothic"/>
      <family val="2"/>
    </font>
    <font>
      <i/>
      <sz val="7"/>
      <name val="Century Gothic"/>
      <family val="2"/>
    </font>
    <font>
      <b/>
      <i/>
      <u/>
      <sz val="14"/>
      <name val="Century Gothic"/>
      <family val="2"/>
    </font>
    <font>
      <b/>
      <sz val="14"/>
      <name val="Century Gothic"/>
      <family val="2"/>
    </font>
    <font>
      <b/>
      <i/>
      <sz val="8"/>
      <name val="Century Gothic"/>
      <family val="2"/>
    </font>
  </fonts>
  <fills count="16">
    <fill>
      <patternFill patternType="none"/>
    </fill>
    <fill>
      <patternFill patternType="gray125"/>
    </fill>
    <fill>
      <patternFill patternType="solid">
        <fgColor theme="7" tint="0.39997558519241921"/>
        <bgColor indexed="64"/>
      </patternFill>
    </fill>
    <fill>
      <patternFill patternType="solid">
        <fgColor theme="2"/>
        <bgColor indexed="64"/>
      </patternFill>
    </fill>
    <fill>
      <patternFill patternType="solid">
        <fgColor theme="0" tint="-4.9989318521683403E-2"/>
        <bgColor indexed="64"/>
      </patternFill>
    </fill>
    <fill>
      <patternFill patternType="solid">
        <fgColor rgb="FFF5F5F5"/>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DA3B"/>
        <bgColor indexed="64"/>
      </patternFill>
    </fill>
    <fill>
      <patternFill patternType="solid">
        <fgColor rgb="FF69CD69"/>
        <bgColor indexed="64"/>
      </patternFill>
    </fill>
    <fill>
      <patternFill patternType="solid">
        <fgColor rgb="FFE7E6E6"/>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0C0C0"/>
        <bgColor indexed="64"/>
      </patternFill>
    </fill>
    <fill>
      <patternFill patternType="solid">
        <fgColor theme="8" tint="0.79998168889431442"/>
        <bgColor indexed="64"/>
      </patternFill>
    </fill>
  </fills>
  <borders count="97">
    <border>
      <left/>
      <right/>
      <top/>
      <bottom/>
      <diagonal/>
    </border>
    <border>
      <left style="thick">
        <color theme="0"/>
      </left>
      <right style="thick">
        <color theme="0"/>
      </right>
      <top style="thick">
        <color theme="0"/>
      </top>
      <bottom style="thick">
        <color theme="0"/>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op>
      <bottom style="thin">
        <color theme="1"/>
      </bottom>
      <diagonal/>
    </border>
    <border>
      <left/>
      <right/>
      <top style="thick">
        <color theme="0"/>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style="thick">
        <color theme="0"/>
      </left>
      <right/>
      <top/>
      <bottom style="thick">
        <color theme="0"/>
      </bottom>
      <diagonal/>
    </border>
    <border>
      <left/>
      <right/>
      <top/>
      <bottom style="thick">
        <color theme="0"/>
      </bottom>
      <diagonal/>
    </border>
    <border>
      <left style="medium">
        <color theme="1" tint="0.499984740745262"/>
      </left>
      <right/>
      <top style="medium">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theme="1" tint="0.499984740745262"/>
      </top>
      <bottom style="thin">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style="double">
        <color auto="1"/>
      </left>
      <right style="double">
        <color auto="1"/>
      </right>
      <top style="double">
        <color auto="1"/>
      </top>
      <bottom style="double">
        <color auto="1"/>
      </bottom>
      <diagonal/>
    </border>
    <border>
      <left style="thick">
        <color theme="0"/>
      </left>
      <right/>
      <top style="thick">
        <color theme="0"/>
      </top>
      <bottom style="thick">
        <color theme="0"/>
      </bottom>
      <diagonal/>
    </border>
    <border>
      <left style="thick">
        <color theme="0"/>
      </left>
      <right style="thick">
        <color theme="0"/>
      </right>
      <top/>
      <bottom/>
      <diagonal/>
    </border>
    <border>
      <left style="double">
        <color auto="1"/>
      </left>
      <right style="thick">
        <color theme="0"/>
      </right>
      <top style="double">
        <color auto="1"/>
      </top>
      <bottom style="thick">
        <color theme="0"/>
      </bottom>
      <diagonal/>
    </border>
    <border>
      <left style="thick">
        <color theme="0"/>
      </left>
      <right style="thick">
        <color theme="0"/>
      </right>
      <top style="double">
        <color auto="1"/>
      </top>
      <bottom style="thick">
        <color theme="0"/>
      </bottom>
      <diagonal/>
    </border>
    <border>
      <left style="thick">
        <color theme="0"/>
      </left>
      <right style="double">
        <color auto="1"/>
      </right>
      <top style="double">
        <color auto="1"/>
      </top>
      <bottom style="thick">
        <color theme="0"/>
      </bottom>
      <diagonal/>
    </border>
    <border>
      <left style="double">
        <color auto="1"/>
      </left>
      <right style="thick">
        <color theme="0"/>
      </right>
      <top style="thick">
        <color theme="0"/>
      </top>
      <bottom style="double">
        <color auto="1"/>
      </bottom>
      <diagonal/>
    </border>
    <border>
      <left style="thick">
        <color theme="0"/>
      </left>
      <right style="thick">
        <color theme="0"/>
      </right>
      <top style="thick">
        <color theme="0"/>
      </top>
      <bottom style="double">
        <color auto="1"/>
      </bottom>
      <diagonal/>
    </border>
    <border>
      <left style="thick">
        <color theme="0"/>
      </left>
      <right style="double">
        <color auto="1"/>
      </right>
      <top style="thick">
        <color theme="0"/>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ck">
        <color theme="0"/>
      </right>
      <top style="double">
        <color auto="1"/>
      </top>
      <bottom style="double">
        <color auto="1"/>
      </bottom>
      <diagonal/>
    </border>
    <border>
      <left style="thick">
        <color theme="0"/>
      </left>
      <right style="thick">
        <color theme="0"/>
      </right>
      <top style="double">
        <color auto="1"/>
      </top>
      <bottom style="double">
        <color auto="1"/>
      </bottom>
      <diagonal/>
    </border>
    <border>
      <left style="thick">
        <color theme="0"/>
      </left>
      <right style="double">
        <color auto="1"/>
      </right>
      <top style="double">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right/>
      <top style="thick">
        <color theme="0"/>
      </top>
      <bottom style="thick">
        <color theme="0"/>
      </bottom>
      <diagonal/>
    </border>
    <border>
      <left style="thin">
        <color theme="2" tint="-0.499984740745262"/>
      </left>
      <right/>
      <top style="thin">
        <color theme="2" tint="-0.499984740745262"/>
      </top>
      <bottom style="thin">
        <color theme="2" tint="-0.499984740745262"/>
      </bottom>
      <diagonal/>
    </border>
    <border>
      <left style="double">
        <color auto="1"/>
      </left>
      <right style="thick">
        <color theme="0"/>
      </right>
      <top/>
      <bottom style="double">
        <color auto="1"/>
      </bottom>
      <diagonal/>
    </border>
    <border>
      <left style="thick">
        <color theme="0"/>
      </left>
      <right style="double">
        <color auto="1"/>
      </right>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n">
        <color indexed="64"/>
      </left>
      <right style="thin">
        <color indexed="64"/>
      </right>
      <top/>
      <bottom style="thin">
        <color indexed="64"/>
      </bottom>
      <diagonal/>
    </border>
    <border>
      <left/>
      <right style="thin">
        <color auto="1"/>
      </right>
      <top style="double">
        <color auto="1"/>
      </top>
      <bottom style="double">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auto="1"/>
      </left>
      <right style="thick">
        <color theme="0"/>
      </right>
      <top style="thin">
        <color auto="1"/>
      </top>
      <bottom style="thick">
        <color theme="0"/>
      </bottom>
      <diagonal/>
    </border>
    <border>
      <left style="thick">
        <color theme="0"/>
      </left>
      <right style="thick">
        <color theme="0"/>
      </right>
      <top style="thin">
        <color auto="1"/>
      </top>
      <bottom style="thick">
        <color theme="0"/>
      </bottom>
      <diagonal/>
    </border>
    <border>
      <left style="thick">
        <color theme="0"/>
      </left>
      <right style="thin">
        <color auto="1"/>
      </right>
      <top style="thin">
        <color auto="1"/>
      </top>
      <bottom style="thick">
        <color theme="0"/>
      </bottom>
      <diagonal/>
    </border>
    <border>
      <left style="thin">
        <color auto="1"/>
      </left>
      <right style="thick">
        <color theme="0"/>
      </right>
      <top style="thick">
        <color theme="0"/>
      </top>
      <bottom style="thin">
        <color auto="1"/>
      </bottom>
      <diagonal/>
    </border>
    <border>
      <left style="thick">
        <color theme="0"/>
      </left>
      <right style="thick">
        <color theme="0"/>
      </right>
      <top style="thick">
        <color theme="0"/>
      </top>
      <bottom style="thin">
        <color auto="1"/>
      </bottom>
      <diagonal/>
    </border>
    <border>
      <left style="thick">
        <color theme="0"/>
      </left>
      <right style="thin">
        <color auto="1"/>
      </right>
      <top style="thick">
        <color theme="0"/>
      </top>
      <bottom style="thin">
        <color auto="1"/>
      </bottom>
      <diagonal/>
    </border>
    <border>
      <left style="thin">
        <color theme="1"/>
      </left>
      <right style="thin">
        <color theme="1"/>
      </right>
      <top style="thin">
        <color theme="1"/>
      </top>
      <bottom/>
      <diagonal/>
    </border>
    <border>
      <left style="thin">
        <color auto="1"/>
      </left>
      <right style="thick">
        <color theme="0"/>
      </right>
      <top style="thin">
        <color auto="1"/>
      </top>
      <bottom style="thin">
        <color auto="1"/>
      </bottom>
      <diagonal/>
    </border>
    <border>
      <left style="thick">
        <color theme="0"/>
      </left>
      <right style="thick">
        <color theme="0"/>
      </right>
      <top style="thin">
        <color auto="1"/>
      </top>
      <bottom style="thin">
        <color auto="1"/>
      </bottom>
      <diagonal/>
    </border>
    <border>
      <left style="thick">
        <color theme="0"/>
      </left>
      <right style="thin">
        <color auto="1"/>
      </right>
      <top style="thin">
        <color auto="1"/>
      </top>
      <bottom style="thin">
        <color auto="1"/>
      </bottom>
      <diagonal/>
    </border>
    <border>
      <left style="double">
        <color theme="1"/>
      </left>
      <right style="thin">
        <color theme="1"/>
      </right>
      <top style="double">
        <color theme="1"/>
      </top>
      <bottom style="thin">
        <color theme="1"/>
      </bottom>
      <diagonal/>
    </border>
    <border>
      <left style="thin">
        <color theme="1"/>
      </left>
      <right style="thin">
        <color theme="1"/>
      </right>
      <top style="double">
        <color theme="1"/>
      </top>
      <bottom style="thin">
        <color theme="1"/>
      </bottom>
      <diagonal/>
    </border>
    <border>
      <left style="thin">
        <color theme="1"/>
      </left>
      <right style="double">
        <color theme="1"/>
      </right>
      <top style="double">
        <color theme="1"/>
      </top>
      <bottom style="thin">
        <color theme="1"/>
      </bottom>
      <diagonal/>
    </border>
    <border>
      <left style="double">
        <color theme="1"/>
      </left>
      <right style="thin">
        <color theme="1"/>
      </right>
      <top style="thin">
        <color theme="1"/>
      </top>
      <bottom style="thin">
        <color theme="1"/>
      </bottom>
      <diagonal/>
    </border>
    <border>
      <left style="thin">
        <color theme="1"/>
      </left>
      <right style="double">
        <color theme="1"/>
      </right>
      <top style="thin">
        <color theme="1"/>
      </top>
      <bottom style="thin">
        <color theme="1"/>
      </bottom>
      <diagonal/>
    </border>
    <border>
      <left style="double">
        <color theme="1"/>
      </left>
      <right style="thin">
        <color theme="1"/>
      </right>
      <top style="thin">
        <color theme="1"/>
      </top>
      <bottom style="double">
        <color theme="1"/>
      </bottom>
      <diagonal/>
    </border>
    <border>
      <left style="thin">
        <color theme="1"/>
      </left>
      <right style="thin">
        <color theme="1"/>
      </right>
      <top style="thin">
        <color theme="1"/>
      </top>
      <bottom style="double">
        <color theme="1"/>
      </bottom>
      <diagonal/>
    </border>
    <border>
      <left style="thin">
        <color theme="1"/>
      </left>
      <right style="double">
        <color theme="1"/>
      </right>
      <top style="thin">
        <color theme="1"/>
      </top>
      <bottom style="double">
        <color theme="1"/>
      </bottom>
      <diagonal/>
    </border>
  </borders>
  <cellStyleXfs count="2">
    <xf numFmtId="0" fontId="0" fillId="0" borderId="0"/>
    <xf numFmtId="9" fontId="23" fillId="0" borderId="0" applyFont="0" applyFill="0" applyBorder="0" applyAlignment="0" applyProtection="0"/>
  </cellStyleXfs>
  <cellXfs count="290">
    <xf numFmtId="0" fontId="0" fillId="0" borderId="0" xfId="0"/>
    <xf numFmtId="0" fontId="1" fillId="0" borderId="0" xfId="0" applyFont="1" applyBorder="1" applyProtection="1">
      <protection hidden="1"/>
    </xf>
    <xf numFmtId="0" fontId="1" fillId="0" borderId="0" xfId="0" applyFont="1" applyBorder="1" applyAlignment="1" applyProtection="1">
      <alignment horizontal="left"/>
      <protection hidden="1"/>
    </xf>
    <xf numFmtId="0" fontId="3" fillId="0" borderId="0" xfId="0" applyFont="1" applyProtection="1">
      <protection hidden="1"/>
    </xf>
    <xf numFmtId="0" fontId="0" fillId="0" borderId="0" xfId="0" applyProtection="1">
      <protection hidden="1"/>
    </xf>
    <xf numFmtId="0" fontId="16" fillId="0" borderId="0" xfId="0" applyFont="1" applyProtection="1">
      <protection hidden="1"/>
    </xf>
    <xf numFmtId="0" fontId="1" fillId="0" borderId="25" xfId="0" applyFont="1" applyBorder="1" applyProtection="1">
      <protection hidden="1"/>
    </xf>
    <xf numFmtId="0" fontId="1" fillId="0" borderId="27" xfId="0" applyFont="1" applyBorder="1" applyProtection="1">
      <protection hidden="1"/>
    </xf>
    <xf numFmtId="0" fontId="1" fillId="0" borderId="28" xfId="0" applyFont="1" applyBorder="1" applyProtection="1">
      <protection hidden="1"/>
    </xf>
    <xf numFmtId="0" fontId="1" fillId="0" borderId="29" xfId="0" applyFont="1" applyBorder="1" applyProtection="1">
      <protection hidden="1"/>
    </xf>
    <xf numFmtId="0" fontId="1" fillId="0" borderId="28" xfId="0" applyFont="1" applyBorder="1" applyAlignment="1" applyProtection="1">
      <alignment wrapText="1"/>
      <protection hidden="1"/>
    </xf>
    <xf numFmtId="0" fontId="1" fillId="0" borderId="28" xfId="0" applyFont="1" applyBorder="1" applyAlignment="1" applyProtection="1">
      <protection hidden="1"/>
    </xf>
    <xf numFmtId="0" fontId="1" fillId="0" borderId="29" xfId="0" applyFont="1" applyBorder="1" applyAlignment="1" applyProtection="1">
      <protection hidden="1"/>
    </xf>
    <xf numFmtId="0" fontId="9" fillId="6" borderId="0" xfId="0" applyFont="1" applyFill="1" applyBorder="1" applyAlignment="1" applyProtection="1">
      <alignment horizontal="justify" vertical="center" wrapText="1"/>
      <protection hidden="1"/>
    </xf>
    <xf numFmtId="0" fontId="13" fillId="0" borderId="0" xfId="0" applyFont="1" applyBorder="1" applyProtection="1">
      <protection hidden="1"/>
    </xf>
    <xf numFmtId="0" fontId="1" fillId="6" borderId="28" xfId="0" applyFont="1" applyFill="1" applyBorder="1" applyProtection="1">
      <protection hidden="1"/>
    </xf>
    <xf numFmtId="0" fontId="6" fillId="0" borderId="0" xfId="0" applyFont="1" applyBorder="1" applyAlignment="1" applyProtection="1">
      <protection hidden="1"/>
    </xf>
    <xf numFmtId="0" fontId="1" fillId="6" borderId="28" xfId="0" applyFont="1" applyFill="1" applyBorder="1" applyAlignment="1" applyProtection="1">
      <protection hidden="1"/>
    </xf>
    <xf numFmtId="0" fontId="1" fillId="6" borderId="0" xfId="0" applyFont="1" applyFill="1" applyBorder="1" applyProtection="1">
      <protection hidden="1"/>
    </xf>
    <xf numFmtId="0" fontId="1" fillId="0" borderId="30" xfId="0" applyFont="1" applyBorder="1" applyProtection="1">
      <protection hidden="1"/>
    </xf>
    <xf numFmtId="0" fontId="1" fillId="0" borderId="31" xfId="0" applyFont="1" applyBorder="1" applyProtection="1">
      <protection hidden="1"/>
    </xf>
    <xf numFmtId="0" fontId="1" fillId="0" borderId="32" xfId="0" applyFont="1" applyBorder="1" applyProtection="1">
      <protection hidden="1"/>
    </xf>
    <xf numFmtId="0" fontId="9" fillId="9" borderId="13" xfId="0" applyFont="1" applyFill="1" applyBorder="1" applyAlignment="1" applyProtection="1">
      <alignment horizontal="center" vertical="center" wrapText="1"/>
      <protection hidden="1"/>
    </xf>
    <xf numFmtId="0" fontId="13" fillId="0" borderId="29" xfId="0" applyFont="1" applyBorder="1" applyProtection="1">
      <protection hidden="1"/>
    </xf>
    <xf numFmtId="0" fontId="9" fillId="7" borderId="13" xfId="0" applyFont="1" applyFill="1" applyBorder="1" applyAlignment="1" applyProtection="1">
      <alignment horizontal="center" vertical="center" wrapText="1"/>
      <protection hidden="1"/>
    </xf>
    <xf numFmtId="0" fontId="9" fillId="10" borderId="13" xfId="0" applyFont="1" applyFill="1" applyBorder="1" applyAlignment="1" applyProtection="1">
      <alignment horizontal="center" vertical="center" wrapText="1"/>
      <protection hidden="1"/>
    </xf>
    <xf numFmtId="0" fontId="1" fillId="0" borderId="0" xfId="0" applyFont="1" applyProtection="1">
      <protection hidden="1"/>
    </xf>
    <xf numFmtId="0" fontId="19" fillId="6" borderId="0" xfId="0" applyFont="1" applyFill="1" applyBorder="1" applyAlignment="1" applyProtection="1">
      <alignment horizontal="center" vertical="center" wrapText="1"/>
      <protection hidden="1"/>
    </xf>
    <xf numFmtId="0" fontId="1" fillId="0" borderId="0" xfId="0" applyFont="1" applyBorder="1" applyAlignment="1" applyProtection="1">
      <protection hidden="1"/>
    </xf>
    <xf numFmtId="0" fontId="1" fillId="0" borderId="35" xfId="0" applyFont="1" applyBorder="1" applyProtection="1">
      <protection hidden="1"/>
    </xf>
    <xf numFmtId="0" fontId="1" fillId="0" borderId="36" xfId="0" applyFont="1" applyBorder="1" applyProtection="1">
      <protection hidden="1"/>
    </xf>
    <xf numFmtId="0" fontId="1" fillId="0" borderId="37" xfId="0" applyFont="1" applyBorder="1" applyProtection="1">
      <protection hidden="1"/>
    </xf>
    <xf numFmtId="0" fontId="1" fillId="0" borderId="38" xfId="0" applyFont="1" applyBorder="1" applyProtection="1">
      <protection hidden="1"/>
    </xf>
    <xf numFmtId="0" fontId="13" fillId="0" borderId="38" xfId="0" applyFont="1" applyBorder="1" applyProtection="1">
      <protection hidden="1"/>
    </xf>
    <xf numFmtId="0" fontId="1" fillId="6" borderId="37" xfId="0" applyFont="1" applyFill="1" applyBorder="1" applyProtection="1">
      <protection hidden="1"/>
    </xf>
    <xf numFmtId="0" fontId="1" fillId="6" borderId="37" xfId="0" applyFont="1" applyFill="1" applyBorder="1" applyAlignment="1" applyProtection="1">
      <protection hidden="1"/>
    </xf>
    <xf numFmtId="0" fontId="1" fillId="0" borderId="39" xfId="0" applyFont="1" applyBorder="1" applyProtection="1">
      <protection hidden="1"/>
    </xf>
    <xf numFmtId="0" fontId="1" fillId="0" borderId="24" xfId="0" applyFont="1" applyBorder="1" applyProtection="1">
      <protection hidden="1"/>
    </xf>
    <xf numFmtId="0" fontId="1" fillId="0" borderId="40" xfId="0" applyFont="1" applyBorder="1" applyProtection="1">
      <protection hidden="1"/>
    </xf>
    <xf numFmtId="0" fontId="8" fillId="8" borderId="43" xfId="0" applyFont="1" applyFill="1" applyBorder="1" applyAlignment="1" applyProtection="1">
      <alignment horizontal="center" vertical="center"/>
      <protection hidden="1"/>
    </xf>
    <xf numFmtId="0" fontId="8" fillId="6" borderId="43" xfId="0" applyFont="1" applyFill="1" applyBorder="1" applyAlignment="1" applyProtection="1">
      <alignment horizontal="center" vertical="center"/>
      <protection hidden="1"/>
    </xf>
    <xf numFmtId="0" fontId="11" fillId="0" borderId="43" xfId="0" applyFont="1" applyBorder="1" applyAlignment="1" applyProtection="1">
      <alignment horizontal="center" vertical="center"/>
      <protection hidden="1"/>
    </xf>
    <xf numFmtId="0" fontId="13" fillId="0" borderId="43" xfId="0" applyFont="1" applyBorder="1" applyAlignment="1" applyProtection="1">
      <alignment horizontal="center"/>
      <protection hidden="1"/>
    </xf>
    <xf numFmtId="0" fontId="28" fillId="6" borderId="0" xfId="0" applyFont="1" applyFill="1" applyBorder="1" applyAlignment="1" applyProtection="1">
      <alignment horizontal="center"/>
      <protection hidden="1"/>
    </xf>
    <xf numFmtId="0" fontId="26" fillId="6" borderId="0" xfId="0" applyFont="1" applyFill="1" applyBorder="1" applyAlignment="1" applyProtection="1">
      <alignment horizontal="center" vertical="center"/>
      <protection hidden="1"/>
    </xf>
    <xf numFmtId="0" fontId="17" fillId="3" borderId="69" xfId="0" applyFont="1" applyFill="1" applyBorder="1" applyAlignment="1" applyProtection="1">
      <alignment horizontal="right" vertical="center"/>
      <protection hidden="1"/>
    </xf>
    <xf numFmtId="0" fontId="8" fillId="4" borderId="14" xfId="0" applyFont="1" applyFill="1" applyBorder="1" applyAlignment="1" applyProtection="1">
      <alignment horizontal="center" vertical="center" wrapText="1"/>
      <protection hidden="1"/>
    </xf>
    <xf numFmtId="0" fontId="2" fillId="4" borderId="75" xfId="0" applyFont="1" applyFill="1" applyBorder="1" applyAlignment="1" applyProtection="1">
      <alignment horizontal="center" vertical="center" wrapText="1"/>
      <protection hidden="1"/>
    </xf>
    <xf numFmtId="0" fontId="17" fillId="3" borderId="20" xfId="0" applyFont="1" applyFill="1" applyBorder="1" applyAlignment="1" applyProtection="1">
      <alignment horizontal="right" vertical="center"/>
      <protection hidden="1"/>
    </xf>
    <xf numFmtId="0" fontId="14" fillId="0" borderId="43" xfId="0" applyFont="1" applyBorder="1" applyAlignment="1" applyProtection="1">
      <alignment horizontal="center" vertical="center"/>
      <protection hidden="1"/>
    </xf>
    <xf numFmtId="0" fontId="9" fillId="0" borderId="0" xfId="0" applyFont="1" applyBorder="1" applyProtection="1">
      <protection hidden="1"/>
    </xf>
    <xf numFmtId="49" fontId="1" fillId="15" borderId="67" xfId="0" applyNumberFormat="1" applyFont="1" applyFill="1" applyBorder="1" applyAlignment="1" applyProtection="1">
      <alignment horizontal="left" vertical="center" indent="1"/>
      <protection locked="0"/>
    </xf>
    <xf numFmtId="164" fontId="1" fillId="15" borderId="49" xfId="0" applyNumberFormat="1" applyFont="1" applyFill="1" applyBorder="1" applyAlignment="1" applyProtection="1">
      <alignment horizontal="left" indent="1"/>
      <protection locked="0"/>
    </xf>
    <xf numFmtId="0" fontId="1" fillId="0" borderId="0" xfId="0" applyFont="1" applyFill="1" applyBorder="1" applyAlignment="1" applyProtection="1">
      <alignment vertical="center" wrapText="1"/>
      <protection hidden="1"/>
    </xf>
    <xf numFmtId="0" fontId="7" fillId="6" borderId="76" xfId="0" applyFont="1" applyFill="1" applyBorder="1" applyAlignment="1" applyProtection="1">
      <alignment horizontal="center" vertical="center" wrapText="1"/>
      <protection hidden="1"/>
    </xf>
    <xf numFmtId="0" fontId="7" fillId="0" borderId="76" xfId="0" applyFont="1" applyFill="1" applyBorder="1" applyAlignment="1" applyProtection="1">
      <alignment horizontal="center" vertical="center" wrapText="1"/>
      <protection hidden="1"/>
    </xf>
    <xf numFmtId="0" fontId="1" fillId="0" borderId="13" xfId="0" applyFont="1" applyFill="1" applyBorder="1" applyAlignment="1" applyProtection="1">
      <alignment horizontal="left"/>
      <protection hidden="1"/>
    </xf>
    <xf numFmtId="49" fontId="1" fillId="0" borderId="13" xfId="0" applyNumberFormat="1" applyFont="1" applyFill="1" applyBorder="1" applyAlignment="1" applyProtection="1">
      <alignment horizontal="left"/>
      <protection hidden="1"/>
    </xf>
    <xf numFmtId="0" fontId="11" fillId="12" borderId="49" xfId="0" applyFont="1" applyFill="1" applyBorder="1" applyAlignment="1" applyProtection="1">
      <alignment horizontal="center" vertical="center"/>
      <protection locked="0"/>
    </xf>
    <xf numFmtId="0" fontId="6" fillId="15" borderId="49" xfId="0" applyFont="1" applyFill="1" applyBorder="1" applyAlignment="1" applyProtection="1">
      <alignment horizontal="center" vertical="center"/>
      <protection locked="0"/>
    </xf>
    <xf numFmtId="0" fontId="9" fillId="0" borderId="0" xfId="0" applyFont="1" applyAlignment="1" applyProtection="1">
      <alignment wrapText="1"/>
      <protection hidden="1"/>
    </xf>
    <xf numFmtId="0" fontId="9" fillId="0" borderId="0" xfId="0" applyFont="1" applyAlignment="1" applyProtection="1">
      <alignment horizontal="center" wrapText="1"/>
      <protection hidden="1"/>
    </xf>
    <xf numFmtId="0" fontId="25" fillId="6" borderId="0" xfId="0" applyFont="1" applyFill="1" applyBorder="1" applyAlignment="1" applyProtection="1">
      <alignment wrapText="1"/>
      <protection hidden="1"/>
    </xf>
    <xf numFmtId="0" fontId="24" fillId="6" borderId="0" xfId="0" applyFont="1" applyFill="1" applyBorder="1" applyAlignment="1" applyProtection="1">
      <alignment wrapText="1"/>
      <protection hidden="1"/>
    </xf>
    <xf numFmtId="0" fontId="1" fillId="0" borderId="0" xfId="0" applyFont="1" applyAlignment="1" applyProtection="1">
      <alignment wrapText="1"/>
      <protection hidden="1"/>
    </xf>
    <xf numFmtId="0" fontId="27" fillId="6" borderId="0" xfId="0" applyFont="1" applyFill="1" applyBorder="1" applyAlignment="1" applyProtection="1">
      <alignment horizontal="center" vertical="center"/>
      <protection hidden="1"/>
    </xf>
    <xf numFmtId="9" fontId="24" fillId="6" borderId="0" xfId="1" applyFont="1" applyFill="1" applyBorder="1" applyAlignment="1" applyProtection="1">
      <alignment wrapText="1"/>
      <protection hidden="1"/>
    </xf>
    <xf numFmtId="0" fontId="24" fillId="6" borderId="0" xfId="0" applyFont="1" applyFill="1" applyBorder="1" applyProtection="1">
      <protection hidden="1"/>
    </xf>
    <xf numFmtId="9" fontId="24" fillId="6" borderId="0" xfId="1" applyFont="1" applyFill="1" applyBorder="1" applyProtection="1">
      <protection hidden="1"/>
    </xf>
    <xf numFmtId="0" fontId="7" fillId="15" borderId="49" xfId="0" applyFont="1" applyFill="1" applyBorder="1" applyAlignment="1" applyProtection="1">
      <alignment horizontal="center" vertical="center" wrapText="1"/>
      <protection locked="0"/>
    </xf>
    <xf numFmtId="0" fontId="24" fillId="6" borderId="44" xfId="0" applyFont="1" applyFill="1" applyBorder="1" applyProtection="1">
      <protection hidden="1"/>
    </xf>
    <xf numFmtId="0" fontId="24" fillId="6" borderId="45" xfId="0" applyFont="1" applyFill="1" applyBorder="1" applyProtection="1">
      <protection hidden="1"/>
    </xf>
    <xf numFmtId="0" fontId="24" fillId="6" borderId="46" xfId="0" applyFont="1" applyFill="1" applyBorder="1" applyProtection="1">
      <protection hidden="1"/>
    </xf>
    <xf numFmtId="0" fontId="24" fillId="6" borderId="47" xfId="0" applyFont="1" applyFill="1" applyBorder="1" applyProtection="1">
      <protection hidden="1"/>
    </xf>
    <xf numFmtId="0" fontId="24" fillId="6" borderId="48" xfId="0" applyFont="1" applyFill="1" applyBorder="1" applyProtection="1">
      <protection hidden="1"/>
    </xf>
    <xf numFmtId="0" fontId="24" fillId="6" borderId="48" xfId="0" applyFont="1" applyFill="1" applyBorder="1" applyAlignment="1" applyProtection="1">
      <alignment wrapText="1"/>
      <protection hidden="1"/>
    </xf>
    <xf numFmtId="0" fontId="9" fillId="0" borderId="77" xfId="0" applyFont="1" applyBorder="1" applyAlignment="1" applyProtection="1">
      <alignment wrapText="1"/>
      <protection hidden="1"/>
    </xf>
    <xf numFmtId="0" fontId="9" fillId="0" borderId="78" xfId="0" applyFont="1" applyBorder="1" applyAlignment="1" applyProtection="1">
      <alignment wrapText="1"/>
      <protection hidden="1"/>
    </xf>
    <xf numFmtId="0" fontId="0" fillId="0" borderId="0" xfId="0" applyAlignment="1" applyProtection="1">
      <alignment vertical="center"/>
      <protection hidden="1"/>
    </xf>
    <xf numFmtId="0" fontId="6" fillId="7" borderId="13" xfId="0" applyFont="1" applyFill="1" applyBorder="1" applyAlignment="1" applyProtection="1">
      <alignment horizontal="left" vertical="center" wrapText="1"/>
      <protection hidden="1"/>
    </xf>
    <xf numFmtId="0" fontId="6" fillId="0" borderId="13" xfId="0" applyFont="1" applyFill="1" applyBorder="1" applyAlignment="1" applyProtection="1">
      <alignment horizontal="center" vertical="center"/>
      <protection hidden="1"/>
    </xf>
    <xf numFmtId="0" fontId="9" fillId="0" borderId="13" xfId="0" applyFont="1" applyFill="1" applyBorder="1" applyAlignment="1" applyProtection="1">
      <alignment vertical="center" wrapText="1"/>
      <protection hidden="1"/>
    </xf>
    <xf numFmtId="0" fontId="0" fillId="0" borderId="0" xfId="0" applyAlignment="1" applyProtection="1">
      <alignment wrapText="1"/>
      <protection hidden="1"/>
    </xf>
    <xf numFmtId="0" fontId="4" fillId="0" borderId="0" xfId="0" applyFont="1" applyAlignment="1" applyProtection="1">
      <alignment wrapText="1"/>
      <protection hidden="1"/>
    </xf>
    <xf numFmtId="0" fontId="12" fillId="2" borderId="13" xfId="0" applyFont="1" applyFill="1" applyBorder="1" applyAlignment="1" applyProtection="1">
      <alignment horizontal="left" vertical="center" wrapText="1"/>
      <protection hidden="1"/>
    </xf>
    <xf numFmtId="0" fontId="6" fillId="0" borderId="13" xfId="0" applyFont="1" applyFill="1" applyBorder="1" applyAlignment="1" applyProtection="1">
      <alignment horizontal="center" vertical="center" wrapText="1"/>
      <protection hidden="1"/>
    </xf>
    <xf numFmtId="0" fontId="12" fillId="10" borderId="13" xfId="0" applyFont="1" applyFill="1" applyBorder="1" applyAlignment="1" applyProtection="1">
      <alignment horizontal="left" vertical="center" wrapText="1"/>
      <protection hidden="1"/>
    </xf>
    <xf numFmtId="0" fontId="14" fillId="15" borderId="89" xfId="0" applyFont="1" applyFill="1" applyBorder="1" applyAlignment="1" applyProtection="1">
      <alignment vertical="center" wrapText="1"/>
      <protection locked="0"/>
    </xf>
    <xf numFmtId="0" fontId="14" fillId="15" borderId="90" xfId="0" applyFont="1" applyFill="1" applyBorder="1" applyAlignment="1" applyProtection="1">
      <alignment vertical="center" wrapText="1"/>
      <protection locked="0"/>
    </xf>
    <xf numFmtId="0" fontId="14" fillId="15" borderId="91" xfId="0" applyFont="1" applyFill="1" applyBorder="1" applyAlignment="1" applyProtection="1">
      <alignment vertical="center" wrapText="1"/>
      <protection locked="0"/>
    </xf>
    <xf numFmtId="0" fontId="14" fillId="15" borderId="92" xfId="0" applyFont="1" applyFill="1" applyBorder="1" applyAlignment="1" applyProtection="1">
      <alignment vertical="center" wrapText="1"/>
      <protection locked="0"/>
    </xf>
    <xf numFmtId="0" fontId="14" fillId="15" borderId="8" xfId="0" applyFont="1" applyFill="1" applyBorder="1" applyAlignment="1" applyProtection="1">
      <alignment vertical="center" wrapText="1"/>
      <protection locked="0"/>
    </xf>
    <xf numFmtId="0" fontId="14" fillId="15" borderId="93" xfId="0" applyFont="1" applyFill="1" applyBorder="1" applyAlignment="1" applyProtection="1">
      <alignment vertical="center" wrapText="1"/>
      <protection locked="0"/>
    </xf>
    <xf numFmtId="0" fontId="14" fillId="15" borderId="94" xfId="0" applyFont="1" applyFill="1" applyBorder="1" applyAlignment="1" applyProtection="1">
      <alignment vertical="center" wrapText="1"/>
      <protection locked="0"/>
    </xf>
    <xf numFmtId="0" fontId="14" fillId="15" borderId="95" xfId="0" applyFont="1" applyFill="1" applyBorder="1" applyAlignment="1" applyProtection="1">
      <alignment vertical="center" wrapText="1"/>
      <protection locked="0"/>
    </xf>
    <xf numFmtId="0" fontId="14" fillId="15" borderId="96" xfId="0" applyFont="1" applyFill="1" applyBorder="1" applyAlignment="1" applyProtection="1">
      <alignment vertical="center" wrapText="1"/>
      <protection locked="0"/>
    </xf>
    <xf numFmtId="164" fontId="1" fillId="6" borderId="13" xfId="0" applyNumberFormat="1" applyFont="1" applyFill="1" applyBorder="1" applyAlignment="1" applyProtection="1">
      <alignment horizontal="left" indent="1"/>
      <protection hidden="1"/>
    </xf>
    <xf numFmtId="0" fontId="14" fillId="8" borderId="2" xfId="0" applyFont="1" applyFill="1" applyBorder="1" applyAlignment="1" applyProtection="1">
      <alignment horizontal="center" vertical="center"/>
      <protection hidden="1"/>
    </xf>
    <xf numFmtId="0" fontId="2" fillId="0" borderId="3" xfId="0" applyFont="1" applyFill="1" applyBorder="1" applyAlignment="1" applyProtection="1">
      <alignment horizontal="center" vertical="center"/>
      <protection hidden="1"/>
    </xf>
    <xf numFmtId="0" fontId="14" fillId="8" borderId="4" xfId="0" applyFont="1" applyFill="1" applyBorder="1" applyAlignment="1" applyProtection="1">
      <alignment horizontal="center" vertical="center"/>
      <protection hidden="1"/>
    </xf>
    <xf numFmtId="0" fontId="14" fillId="8" borderId="5" xfId="0" applyFont="1" applyFill="1" applyBorder="1" applyAlignment="1" applyProtection="1">
      <alignment horizontal="center" vertical="center"/>
      <protection hidden="1"/>
    </xf>
    <xf numFmtId="0" fontId="14" fillId="6" borderId="6" xfId="0" applyFont="1" applyFill="1" applyBorder="1" applyAlignment="1" applyProtection="1">
      <alignment horizontal="center" vertical="center"/>
      <protection hidden="1"/>
    </xf>
    <xf numFmtId="0" fontId="14" fillId="0" borderId="13" xfId="0" applyFont="1" applyBorder="1" applyAlignment="1" applyProtection="1">
      <alignment horizontal="center" vertical="center"/>
      <protection hidden="1"/>
    </xf>
    <xf numFmtId="0" fontId="15" fillId="0" borderId="0" xfId="0" applyFont="1" applyBorder="1" applyAlignment="1" applyProtection="1">
      <protection hidden="1"/>
    </xf>
    <xf numFmtId="0" fontId="13" fillId="0" borderId="13" xfId="0" applyFont="1" applyBorder="1" applyAlignment="1" applyProtection="1">
      <alignment horizontal="center"/>
      <protection hidden="1"/>
    </xf>
    <xf numFmtId="0" fontId="26" fillId="6" borderId="0" xfId="0" applyFont="1" applyFill="1" applyBorder="1" applyAlignment="1" applyProtection="1">
      <alignment horizontal="left" vertical="center"/>
      <protection hidden="1"/>
    </xf>
    <xf numFmtId="0" fontId="1" fillId="0" borderId="0" xfId="0" applyFont="1" applyBorder="1" applyAlignment="1" applyProtection="1">
      <alignment horizontal="center"/>
      <protection hidden="1"/>
    </xf>
    <xf numFmtId="0" fontId="9" fillId="9" borderId="8" xfId="0" applyFont="1" applyFill="1" applyBorder="1" applyAlignment="1" applyProtection="1">
      <alignment horizontal="center" vertical="center" wrapText="1"/>
      <protection hidden="1"/>
    </xf>
    <xf numFmtId="0" fontId="9" fillId="10" borderId="8" xfId="0" applyFont="1" applyFill="1" applyBorder="1" applyAlignment="1" applyProtection="1">
      <alignment horizontal="center" vertical="center" wrapText="1"/>
      <protection hidden="1"/>
    </xf>
    <xf numFmtId="0" fontId="9" fillId="7" borderId="8" xfId="0" applyFont="1" applyFill="1" applyBorder="1" applyAlignment="1" applyProtection="1">
      <alignment horizontal="center" vertical="center" wrapText="1"/>
      <protection hidden="1"/>
    </xf>
    <xf numFmtId="0" fontId="14" fillId="0" borderId="85" xfId="0" applyFont="1" applyFill="1" applyBorder="1" applyAlignment="1" applyProtection="1">
      <alignment horizontal="center" vertical="center" wrapText="1"/>
      <protection hidden="1"/>
    </xf>
    <xf numFmtId="0" fontId="1" fillId="5" borderId="71" xfId="0" applyFont="1" applyFill="1" applyBorder="1" applyProtection="1">
      <protection locked="0"/>
    </xf>
    <xf numFmtId="0" fontId="1" fillId="5" borderId="72" xfId="0" applyFont="1" applyFill="1" applyBorder="1" applyProtection="1">
      <protection locked="0"/>
    </xf>
    <xf numFmtId="0" fontId="1" fillId="5" borderId="61" xfId="0" applyFont="1" applyFill="1" applyBorder="1" applyProtection="1">
      <protection locked="0"/>
    </xf>
    <xf numFmtId="0" fontId="1" fillId="5" borderId="63" xfId="0" applyFont="1" applyFill="1" applyBorder="1" applyProtection="1">
      <protection locked="0"/>
    </xf>
    <xf numFmtId="0" fontId="1" fillId="0" borderId="0" xfId="0" applyFont="1" applyBorder="1" applyAlignment="1" applyProtection="1">
      <alignment horizontal="center"/>
      <protection hidden="1"/>
    </xf>
    <xf numFmtId="0" fontId="6" fillId="11" borderId="9" xfId="0" applyFont="1" applyFill="1" applyBorder="1" applyAlignment="1" applyProtection="1">
      <alignment horizontal="right" vertical="center" wrapText="1"/>
      <protection hidden="1"/>
    </xf>
    <xf numFmtId="0" fontId="26" fillId="6" borderId="0" xfId="0" applyFont="1" applyFill="1" applyBorder="1" applyAlignment="1" applyProtection="1">
      <alignment horizontal="left" vertical="center"/>
      <protection hidden="1"/>
    </xf>
    <xf numFmtId="0" fontId="1" fillId="15" borderId="49" xfId="0" applyFont="1" applyFill="1" applyBorder="1" applyAlignment="1" applyProtection="1">
      <alignment horizontal="left"/>
      <protection locked="0"/>
    </xf>
    <xf numFmtId="49" fontId="1" fillId="15" borderId="49" xfId="0" applyNumberFormat="1" applyFont="1" applyFill="1" applyBorder="1" applyAlignment="1" applyProtection="1">
      <alignment horizontal="left"/>
      <protection locked="0"/>
    </xf>
    <xf numFmtId="0" fontId="15" fillId="0" borderId="0" xfId="0" applyFont="1" applyBorder="1" applyAlignment="1" applyProtection="1">
      <alignment horizontal="center"/>
      <protection hidden="1"/>
    </xf>
    <xf numFmtId="0" fontId="14" fillId="0" borderId="0" xfId="0" applyFont="1" applyBorder="1" applyAlignment="1" applyProtection="1">
      <alignment horizontal="center"/>
      <protection hidden="1"/>
    </xf>
    <xf numFmtId="0" fontId="17" fillId="3" borderId="1" xfId="0" applyFont="1" applyFill="1" applyBorder="1" applyAlignment="1" applyProtection="1">
      <alignment horizontal="right" vertical="center"/>
      <protection hidden="1"/>
    </xf>
    <xf numFmtId="0" fontId="17" fillId="3" borderId="50" xfId="0" applyFont="1" applyFill="1" applyBorder="1" applyAlignment="1" applyProtection="1">
      <alignment horizontal="right" vertical="center"/>
      <protection hidden="1"/>
    </xf>
    <xf numFmtId="165" fontId="1" fillId="15" borderId="64" xfId="0" applyNumberFormat="1" applyFont="1" applyFill="1" applyBorder="1" applyAlignment="1" applyProtection="1">
      <alignment horizontal="left" indent="1"/>
      <protection locked="0"/>
    </xf>
    <xf numFmtId="165" fontId="1" fillId="15" borderId="65" xfId="0" applyNumberFormat="1" applyFont="1" applyFill="1" applyBorder="1" applyAlignment="1" applyProtection="1">
      <alignment horizontal="left" indent="1"/>
      <protection locked="0"/>
    </xf>
    <xf numFmtId="165" fontId="1" fillId="15" borderId="66" xfId="0" applyNumberFormat="1" applyFont="1" applyFill="1" applyBorder="1" applyAlignment="1" applyProtection="1">
      <alignment horizontal="left" indent="1"/>
      <protection locked="0"/>
    </xf>
    <xf numFmtId="0" fontId="2" fillId="8" borderId="21" xfId="0" applyFont="1" applyFill="1" applyBorder="1" applyAlignment="1" applyProtection="1">
      <alignment horizontal="left" vertical="center"/>
      <protection hidden="1"/>
    </xf>
    <xf numFmtId="0" fontId="2" fillId="8" borderId="42" xfId="0" applyFont="1" applyFill="1" applyBorder="1" applyAlignment="1" applyProtection="1">
      <alignment horizontal="left" vertical="center"/>
      <protection hidden="1"/>
    </xf>
    <xf numFmtId="0" fontId="11" fillId="14" borderId="43" xfId="0" applyFont="1" applyFill="1" applyBorder="1" applyAlignment="1" applyProtection="1">
      <alignment horizontal="center" vertical="center"/>
      <protection hidden="1"/>
    </xf>
    <xf numFmtId="0" fontId="11" fillId="14" borderId="70" xfId="0" applyFont="1" applyFill="1" applyBorder="1" applyAlignment="1" applyProtection="1">
      <alignment horizontal="center" vertical="center"/>
      <protection hidden="1"/>
    </xf>
    <xf numFmtId="0" fontId="29" fillId="0" borderId="0" xfId="0" applyFont="1" applyBorder="1" applyAlignment="1" applyProtection="1">
      <alignment horizontal="center"/>
      <protection hidden="1"/>
    </xf>
    <xf numFmtId="0" fontId="14" fillId="0" borderId="6" xfId="0" applyFont="1" applyBorder="1" applyAlignment="1" applyProtection="1">
      <alignment horizontal="center"/>
      <protection hidden="1"/>
    </xf>
    <xf numFmtId="0" fontId="14" fillId="0" borderId="7" xfId="0" applyFont="1" applyBorder="1" applyAlignment="1" applyProtection="1">
      <alignment horizontal="center"/>
      <protection hidden="1"/>
    </xf>
    <xf numFmtId="0" fontId="17" fillId="3" borderId="1" xfId="0" applyFont="1" applyFill="1" applyBorder="1" applyAlignment="1" applyProtection="1">
      <alignment horizontal="right" vertical="center" wrapText="1"/>
      <protection hidden="1"/>
    </xf>
    <xf numFmtId="0" fontId="17" fillId="3" borderId="50" xfId="0" applyFont="1" applyFill="1" applyBorder="1" applyAlignment="1" applyProtection="1">
      <alignment horizontal="right" vertical="center" wrapText="1"/>
      <protection hidden="1"/>
    </xf>
    <xf numFmtId="0" fontId="1" fillId="15" borderId="52" xfId="0" applyFont="1" applyFill="1" applyBorder="1" applyAlignment="1" applyProtection="1">
      <alignment horizontal="left" vertical="center" indent="1"/>
      <protection locked="0"/>
    </xf>
    <xf numFmtId="0" fontId="1" fillId="15" borderId="53" xfId="0" applyFont="1" applyFill="1" applyBorder="1" applyAlignment="1" applyProtection="1">
      <alignment horizontal="left" vertical="center" indent="1"/>
      <protection locked="0"/>
    </xf>
    <xf numFmtId="0" fontId="1" fillId="15" borderId="54" xfId="0" applyFont="1" applyFill="1" applyBorder="1" applyAlignment="1" applyProtection="1">
      <alignment horizontal="left" vertical="center" indent="1"/>
      <protection locked="0"/>
    </xf>
    <xf numFmtId="0" fontId="1" fillId="15" borderId="55" xfId="0" applyFont="1" applyFill="1" applyBorder="1" applyAlignment="1" applyProtection="1">
      <alignment horizontal="left" vertical="center" indent="1"/>
      <protection locked="0"/>
    </xf>
    <xf numFmtId="0" fontId="1" fillId="15" borderId="56" xfId="0" applyFont="1" applyFill="1" applyBorder="1" applyAlignment="1" applyProtection="1">
      <alignment horizontal="left" vertical="center" indent="1"/>
      <protection locked="0"/>
    </xf>
    <xf numFmtId="0" fontId="1" fillId="15" borderId="57" xfId="0" applyFont="1" applyFill="1" applyBorder="1" applyAlignment="1" applyProtection="1">
      <alignment horizontal="left" vertical="center" indent="1"/>
      <protection locked="0"/>
    </xf>
    <xf numFmtId="0" fontId="1" fillId="15" borderId="58" xfId="0" applyFont="1" applyFill="1" applyBorder="1" applyAlignment="1" applyProtection="1">
      <alignment horizontal="left" vertical="center" indent="1"/>
      <protection locked="0"/>
    </xf>
    <xf numFmtId="0" fontId="1" fillId="15" borderId="59" xfId="0" applyFont="1" applyFill="1" applyBorder="1" applyAlignment="1" applyProtection="1">
      <alignment horizontal="left" vertical="center" indent="1"/>
      <protection locked="0"/>
    </xf>
    <xf numFmtId="0" fontId="1" fillId="15" borderId="60" xfId="0" applyFont="1" applyFill="1" applyBorder="1" applyAlignment="1" applyProtection="1">
      <alignment horizontal="left" vertical="center" indent="1"/>
      <protection locked="0"/>
    </xf>
    <xf numFmtId="0" fontId="1" fillId="15" borderId="61" xfId="0" applyFont="1" applyFill="1" applyBorder="1" applyAlignment="1" applyProtection="1">
      <alignment horizontal="left" vertical="center" indent="1"/>
      <protection locked="0"/>
    </xf>
    <xf numFmtId="0" fontId="1" fillId="15" borderId="62" xfId="0" applyFont="1" applyFill="1" applyBorder="1" applyAlignment="1" applyProtection="1">
      <alignment horizontal="left" vertical="center" indent="1"/>
      <protection locked="0"/>
    </xf>
    <xf numFmtId="0" fontId="1" fillId="15" borderId="63" xfId="0" applyFont="1" applyFill="1" applyBorder="1" applyAlignment="1" applyProtection="1">
      <alignment horizontal="left" vertical="center" indent="1"/>
      <protection locked="0"/>
    </xf>
    <xf numFmtId="0" fontId="1" fillId="6" borderId="9" xfId="0" applyFont="1" applyFill="1" applyBorder="1" applyAlignment="1" applyProtection="1">
      <alignment horizontal="center"/>
      <protection hidden="1"/>
    </xf>
    <xf numFmtId="0" fontId="1" fillId="6" borderId="0" xfId="0" applyFont="1" applyFill="1" applyBorder="1" applyAlignment="1" applyProtection="1">
      <alignment horizontal="center"/>
      <protection hidden="1"/>
    </xf>
    <xf numFmtId="0" fontId="18" fillId="6" borderId="8" xfId="0" applyFont="1" applyFill="1" applyBorder="1" applyAlignment="1" applyProtection="1">
      <alignment horizontal="center" vertical="center"/>
      <protection hidden="1"/>
    </xf>
    <xf numFmtId="0" fontId="15" fillId="6" borderId="10" xfId="0" applyFont="1" applyFill="1" applyBorder="1" applyAlignment="1" applyProtection="1">
      <alignment horizontal="left" vertical="center" wrapText="1"/>
      <protection hidden="1"/>
    </xf>
    <xf numFmtId="0" fontId="15" fillId="6" borderId="11" xfId="0" applyFont="1" applyFill="1" applyBorder="1" applyAlignment="1" applyProtection="1">
      <alignment horizontal="left" vertical="center" wrapText="1"/>
      <protection hidden="1"/>
    </xf>
    <xf numFmtId="0" fontId="15" fillId="6" borderId="11" xfId="0" applyFont="1" applyFill="1" applyBorder="1" applyAlignment="1" applyProtection="1">
      <alignment horizontal="left" vertical="center"/>
      <protection hidden="1"/>
    </xf>
    <xf numFmtId="0" fontId="15" fillId="6" borderId="12" xfId="0" applyFont="1" applyFill="1" applyBorder="1" applyAlignment="1" applyProtection="1">
      <alignment horizontal="left" vertical="center"/>
      <protection hidden="1"/>
    </xf>
    <xf numFmtId="0" fontId="14" fillId="0" borderId="13" xfId="0" applyFont="1" applyBorder="1" applyAlignment="1" applyProtection="1">
      <alignment horizontal="center" vertical="center" wrapText="1"/>
      <protection hidden="1"/>
    </xf>
    <xf numFmtId="0" fontId="1" fillId="0" borderId="20" xfId="0" applyFont="1" applyBorder="1" applyAlignment="1" applyProtection="1">
      <alignment horizontal="center"/>
      <protection hidden="1"/>
    </xf>
    <xf numFmtId="0" fontId="1" fillId="0" borderId="0" xfId="0" applyFont="1" applyBorder="1" applyAlignment="1" applyProtection="1">
      <alignment horizontal="center"/>
      <protection hidden="1"/>
    </xf>
    <xf numFmtId="0" fontId="10" fillId="0" borderId="26" xfId="0" applyFont="1" applyBorder="1" applyAlignment="1" applyProtection="1">
      <alignment horizontal="center"/>
      <protection hidden="1"/>
    </xf>
    <xf numFmtId="0" fontId="10" fillId="0" borderId="0" xfId="0" applyFont="1" applyBorder="1" applyAlignment="1" applyProtection="1">
      <alignment horizontal="center"/>
      <protection hidden="1"/>
    </xf>
    <xf numFmtId="0" fontId="17" fillId="3" borderId="17" xfId="0" applyFont="1" applyFill="1" applyBorder="1" applyAlignment="1" applyProtection="1">
      <alignment horizontal="right" vertical="center" wrapText="1"/>
      <protection hidden="1"/>
    </xf>
    <xf numFmtId="0" fontId="17" fillId="3" borderId="0" xfId="0" applyFont="1" applyFill="1" applyBorder="1" applyAlignment="1" applyProtection="1">
      <alignment horizontal="right" vertical="center" wrapText="1"/>
      <protection hidden="1"/>
    </xf>
    <xf numFmtId="0" fontId="17" fillId="3" borderId="19" xfId="0" applyFont="1" applyFill="1" applyBorder="1" applyAlignment="1" applyProtection="1">
      <alignment horizontal="right" vertical="center" wrapText="1"/>
      <protection hidden="1"/>
    </xf>
    <xf numFmtId="0" fontId="17" fillId="3" borderId="20" xfId="0" applyFont="1" applyFill="1" applyBorder="1" applyAlignment="1" applyProtection="1">
      <alignment horizontal="right" vertical="center" wrapText="1"/>
      <protection hidden="1"/>
    </xf>
    <xf numFmtId="49" fontId="1" fillId="15" borderId="58" xfId="0" applyNumberFormat="1" applyFont="1" applyFill="1" applyBorder="1" applyAlignment="1" applyProtection="1">
      <alignment horizontal="left" vertical="center" indent="1"/>
      <protection locked="0"/>
    </xf>
    <xf numFmtId="49" fontId="1" fillId="15" borderId="59" xfId="0" applyNumberFormat="1" applyFont="1" applyFill="1" applyBorder="1" applyAlignment="1" applyProtection="1">
      <alignment horizontal="left" vertical="center" indent="1"/>
      <protection locked="0"/>
    </xf>
    <xf numFmtId="49" fontId="1" fillId="15" borderId="60" xfId="0" applyNumberFormat="1" applyFont="1" applyFill="1" applyBorder="1" applyAlignment="1" applyProtection="1">
      <alignment horizontal="left" vertical="center" indent="1"/>
      <protection locked="0"/>
    </xf>
    <xf numFmtId="49" fontId="1" fillId="15" borderId="61" xfId="0" applyNumberFormat="1" applyFont="1" applyFill="1" applyBorder="1" applyAlignment="1" applyProtection="1">
      <alignment horizontal="left" vertical="center" indent="1"/>
      <protection locked="0"/>
    </xf>
    <xf numFmtId="49" fontId="1" fillId="15" borderId="62" xfId="0" applyNumberFormat="1" applyFont="1" applyFill="1" applyBorder="1" applyAlignment="1" applyProtection="1">
      <alignment horizontal="left" vertical="center" indent="1"/>
      <protection locked="0"/>
    </xf>
    <xf numFmtId="49" fontId="1" fillId="15" borderId="63" xfId="0" applyNumberFormat="1" applyFont="1" applyFill="1" applyBorder="1" applyAlignment="1" applyProtection="1">
      <alignment horizontal="left" vertical="center" indent="1"/>
      <protection locked="0"/>
    </xf>
    <xf numFmtId="0" fontId="6" fillId="11" borderId="0" xfId="0" applyFont="1" applyFill="1" applyBorder="1" applyAlignment="1" applyProtection="1">
      <alignment horizontal="right" vertical="center" wrapText="1"/>
      <protection hidden="1"/>
    </xf>
    <xf numFmtId="0" fontId="6" fillId="0" borderId="51" xfId="0" applyFont="1" applyFill="1" applyBorder="1" applyAlignment="1" applyProtection="1">
      <alignment horizontal="center" vertical="center"/>
      <protection hidden="1"/>
    </xf>
    <xf numFmtId="0" fontId="6" fillId="11" borderId="9" xfId="0" applyFont="1" applyFill="1" applyBorder="1" applyAlignment="1" applyProtection="1">
      <alignment horizontal="right" vertical="center" wrapText="1"/>
      <protection hidden="1"/>
    </xf>
    <xf numFmtId="0" fontId="1" fillId="15" borderId="67" xfId="0" applyFont="1" applyFill="1" applyBorder="1" applyAlignment="1" applyProtection="1">
      <alignment horizontal="left" vertical="center" indent="1"/>
      <protection locked="0"/>
    </xf>
    <xf numFmtId="0" fontId="1" fillId="15" borderId="68" xfId="0" applyFont="1" applyFill="1" applyBorder="1" applyAlignment="1" applyProtection="1">
      <alignment horizontal="left" vertical="center" indent="1"/>
      <protection locked="0"/>
    </xf>
    <xf numFmtId="0" fontId="26" fillId="6" borderId="0" xfId="0" applyFont="1" applyFill="1" applyBorder="1" applyAlignment="1" applyProtection="1">
      <alignment horizontal="left" vertical="center"/>
      <protection hidden="1"/>
    </xf>
    <xf numFmtId="0" fontId="14" fillId="6" borderId="7" xfId="0" applyFont="1" applyFill="1" applyBorder="1" applyAlignment="1" applyProtection="1">
      <alignment horizontal="left" vertical="center"/>
      <protection hidden="1"/>
    </xf>
    <xf numFmtId="0" fontId="14" fillId="6" borderId="22" xfId="0" applyFont="1" applyFill="1" applyBorder="1" applyAlignment="1" applyProtection="1">
      <alignment horizontal="left" vertical="center"/>
      <protection hidden="1"/>
    </xf>
    <xf numFmtId="0" fontId="1" fillId="0" borderId="23" xfId="0" applyFont="1" applyBorder="1" applyAlignment="1" applyProtection="1">
      <alignment horizontal="center"/>
      <protection hidden="1"/>
    </xf>
    <xf numFmtId="0" fontId="30" fillId="0" borderId="23" xfId="0" applyFont="1" applyBorder="1" applyAlignment="1" applyProtection="1">
      <alignment horizontal="left" vertical="center" wrapText="1"/>
      <protection hidden="1"/>
    </xf>
    <xf numFmtId="0" fontId="19" fillId="6" borderId="23" xfId="0" applyFont="1" applyFill="1" applyBorder="1" applyAlignment="1" applyProtection="1">
      <alignment horizontal="left" vertical="center" wrapText="1"/>
      <protection hidden="1"/>
    </xf>
    <xf numFmtId="0" fontId="11" fillId="8" borderId="33" xfId="0" applyFont="1" applyFill="1" applyBorder="1" applyAlignment="1" applyProtection="1">
      <alignment horizontal="left" vertical="center" wrapText="1"/>
      <protection hidden="1"/>
    </xf>
    <xf numFmtId="0" fontId="11" fillId="8" borderId="41" xfId="0" applyFont="1" applyFill="1" applyBorder="1" applyAlignment="1" applyProtection="1">
      <alignment horizontal="left" vertical="center" wrapText="1"/>
      <protection hidden="1"/>
    </xf>
    <xf numFmtId="0" fontId="11" fillId="8" borderId="34" xfId="0" applyFont="1" applyFill="1" applyBorder="1" applyAlignment="1" applyProtection="1">
      <alignment horizontal="left" vertical="center" wrapText="1"/>
      <protection hidden="1"/>
    </xf>
    <xf numFmtId="0" fontId="15" fillId="4" borderId="35" xfId="0" applyFont="1" applyFill="1" applyBorder="1" applyAlignment="1" applyProtection="1">
      <alignment horizontal="justify" vertical="justify"/>
      <protection hidden="1"/>
    </xf>
    <xf numFmtId="0" fontId="15" fillId="4" borderId="23" xfId="0" applyFont="1" applyFill="1" applyBorder="1" applyAlignment="1" applyProtection="1">
      <alignment horizontal="justify" vertical="justify"/>
      <protection hidden="1"/>
    </xf>
    <xf numFmtId="0" fontId="15" fillId="4" borderId="36" xfId="0" applyFont="1" applyFill="1" applyBorder="1" applyAlignment="1" applyProtection="1">
      <alignment horizontal="justify" vertical="justify"/>
      <protection hidden="1"/>
    </xf>
    <xf numFmtId="0" fontId="15" fillId="4" borderId="37" xfId="0" applyFont="1" applyFill="1" applyBorder="1" applyAlignment="1" applyProtection="1">
      <alignment horizontal="justify" vertical="justify"/>
      <protection hidden="1"/>
    </xf>
    <xf numFmtId="0" fontId="15" fillId="4" borderId="0" xfId="0" applyFont="1" applyFill="1" applyBorder="1" applyAlignment="1" applyProtection="1">
      <alignment horizontal="justify" vertical="justify"/>
      <protection hidden="1"/>
    </xf>
    <xf numFmtId="0" fontId="15" fillId="4" borderId="38" xfId="0" applyFont="1" applyFill="1" applyBorder="1" applyAlignment="1" applyProtection="1">
      <alignment horizontal="justify" vertical="justify"/>
      <protection hidden="1"/>
    </xf>
    <xf numFmtId="0" fontId="15" fillId="4" borderId="39" xfId="0" applyFont="1" applyFill="1" applyBorder="1" applyAlignment="1" applyProtection="1">
      <alignment horizontal="justify" vertical="justify"/>
      <protection hidden="1"/>
    </xf>
    <xf numFmtId="0" fontId="15" fillId="4" borderId="24" xfId="0" applyFont="1" applyFill="1" applyBorder="1" applyAlignment="1" applyProtection="1">
      <alignment horizontal="justify" vertical="justify"/>
      <protection hidden="1"/>
    </xf>
    <xf numFmtId="0" fontId="15" fillId="4" borderId="40" xfId="0" applyFont="1" applyFill="1" applyBorder="1" applyAlignment="1" applyProtection="1">
      <alignment horizontal="justify" vertical="justify"/>
      <protection hidden="1"/>
    </xf>
    <xf numFmtId="0" fontId="6" fillId="0" borderId="0" xfId="0" applyFont="1" applyBorder="1" applyAlignment="1" applyProtection="1">
      <alignment horizontal="center" vertical="center" wrapText="1"/>
      <protection hidden="1"/>
    </xf>
    <xf numFmtId="0" fontId="6" fillId="0" borderId="0" xfId="0" applyFont="1" applyBorder="1" applyAlignment="1" applyProtection="1">
      <alignment horizontal="center" vertical="center"/>
      <protection hidden="1"/>
    </xf>
    <xf numFmtId="0" fontId="9" fillId="9" borderId="13" xfId="0" applyFont="1" applyFill="1" applyBorder="1" applyAlignment="1" applyProtection="1">
      <alignment horizontal="left" vertical="center" wrapText="1"/>
      <protection hidden="1"/>
    </xf>
    <xf numFmtId="0" fontId="9" fillId="10" borderId="13" xfId="0" applyFont="1" applyFill="1" applyBorder="1" applyAlignment="1" applyProtection="1">
      <alignment horizontal="left" vertical="center" wrapText="1"/>
      <protection hidden="1"/>
    </xf>
    <xf numFmtId="0" fontId="9" fillId="7" borderId="10" xfId="0" applyFont="1" applyFill="1" applyBorder="1" applyAlignment="1" applyProtection="1">
      <alignment horizontal="left" vertical="center" wrapText="1"/>
      <protection hidden="1"/>
    </xf>
    <xf numFmtId="0" fontId="9" fillId="7" borderId="11" xfId="0" applyFont="1" applyFill="1" applyBorder="1" applyAlignment="1" applyProtection="1">
      <alignment horizontal="left" vertical="center" wrapText="1"/>
      <protection hidden="1"/>
    </xf>
    <xf numFmtId="0" fontId="9" fillId="7" borderId="12" xfId="0" applyFont="1" applyFill="1" applyBorder="1" applyAlignment="1" applyProtection="1">
      <alignment horizontal="left" vertical="center" wrapText="1"/>
      <protection hidden="1"/>
    </xf>
    <xf numFmtId="0" fontId="9" fillId="9" borderId="10" xfId="0" applyFont="1" applyFill="1" applyBorder="1" applyAlignment="1" applyProtection="1">
      <alignment horizontal="left" vertical="center" wrapText="1"/>
      <protection hidden="1"/>
    </xf>
    <xf numFmtId="0" fontId="9" fillId="9" borderId="11" xfId="0" applyFont="1" applyFill="1" applyBorder="1" applyAlignment="1" applyProtection="1">
      <alignment horizontal="left" vertical="center" wrapText="1"/>
      <protection hidden="1"/>
    </xf>
    <xf numFmtId="0" fontId="9" fillId="9" borderId="12" xfId="0" applyFont="1" applyFill="1" applyBorder="1" applyAlignment="1" applyProtection="1">
      <alignment horizontal="left" vertical="center" wrapText="1"/>
      <protection hidden="1"/>
    </xf>
    <xf numFmtId="0" fontId="9" fillId="10" borderId="10" xfId="0" applyFont="1" applyFill="1" applyBorder="1" applyAlignment="1" applyProtection="1">
      <alignment horizontal="left" vertical="center" wrapText="1"/>
      <protection hidden="1"/>
    </xf>
    <xf numFmtId="0" fontId="9" fillId="10" borderId="11" xfId="0" applyFont="1" applyFill="1" applyBorder="1" applyAlignment="1" applyProtection="1">
      <alignment horizontal="left" vertical="center" wrapText="1"/>
      <protection hidden="1"/>
    </xf>
    <xf numFmtId="0" fontId="9" fillId="10" borderId="12" xfId="0" applyFont="1" applyFill="1" applyBorder="1" applyAlignment="1" applyProtection="1">
      <alignment horizontal="left" vertical="center" wrapText="1"/>
      <protection hidden="1"/>
    </xf>
    <xf numFmtId="0" fontId="14" fillId="6" borderId="43" xfId="0" applyFont="1" applyFill="1" applyBorder="1" applyAlignment="1" applyProtection="1">
      <alignment horizontal="center" vertical="center"/>
      <protection hidden="1"/>
    </xf>
    <xf numFmtId="0" fontId="11" fillId="8" borderId="43" xfId="0" applyFont="1" applyFill="1" applyBorder="1" applyAlignment="1" applyProtection="1">
      <alignment horizontal="left" vertical="center"/>
      <protection hidden="1"/>
    </xf>
    <xf numFmtId="0" fontId="11" fillId="8" borderId="70" xfId="0" applyFont="1" applyFill="1" applyBorder="1" applyAlignment="1" applyProtection="1">
      <alignment horizontal="left" vertical="center"/>
      <protection hidden="1"/>
    </xf>
    <xf numFmtId="0" fontId="14" fillId="0" borderId="43" xfId="0" applyFont="1" applyBorder="1" applyAlignment="1" applyProtection="1">
      <alignment horizontal="right"/>
      <protection hidden="1"/>
    </xf>
    <xf numFmtId="0" fontId="10" fillId="0" borderId="23" xfId="0" applyFont="1" applyBorder="1" applyAlignment="1" applyProtection="1">
      <alignment horizontal="center"/>
      <protection hidden="1"/>
    </xf>
    <xf numFmtId="0" fontId="11" fillId="8" borderId="8" xfId="0" applyFont="1" applyFill="1" applyBorder="1" applyAlignment="1" applyProtection="1">
      <alignment horizontal="left" vertical="center" wrapText="1"/>
      <protection hidden="1"/>
    </xf>
    <xf numFmtId="0" fontId="11" fillId="4" borderId="13" xfId="0" applyFont="1" applyFill="1" applyBorder="1" applyAlignment="1" applyProtection="1">
      <alignment horizontal="center" vertical="center" wrapText="1"/>
      <protection hidden="1"/>
    </xf>
    <xf numFmtId="0" fontId="7" fillId="13" borderId="13" xfId="0" applyFont="1" applyFill="1" applyBorder="1" applyAlignment="1" applyProtection="1">
      <alignment horizontal="left" vertical="center" wrapText="1"/>
      <protection hidden="1"/>
    </xf>
    <xf numFmtId="0" fontId="7" fillId="13" borderId="33" xfId="0" applyFont="1" applyFill="1" applyBorder="1" applyAlignment="1" applyProtection="1">
      <alignment horizontal="left" vertical="center" wrapText="1"/>
      <protection hidden="1"/>
    </xf>
    <xf numFmtId="0" fontId="9" fillId="7" borderId="8" xfId="0" applyFont="1" applyFill="1" applyBorder="1" applyAlignment="1" applyProtection="1">
      <alignment horizontal="center" vertical="center" wrapText="1"/>
      <protection hidden="1"/>
    </xf>
    <xf numFmtId="0" fontId="9" fillId="9" borderId="8" xfId="0" applyFont="1" applyFill="1" applyBorder="1" applyAlignment="1" applyProtection="1">
      <alignment horizontal="center" vertical="center" wrapText="1"/>
      <protection hidden="1"/>
    </xf>
    <xf numFmtId="0" fontId="9" fillId="10" borderId="8" xfId="0" applyFont="1" applyFill="1" applyBorder="1" applyAlignment="1" applyProtection="1">
      <alignment horizontal="center" vertical="center" wrapText="1"/>
      <protection hidden="1"/>
    </xf>
    <xf numFmtId="0" fontId="9" fillId="7" borderId="33" xfId="0" applyFont="1" applyFill="1" applyBorder="1" applyAlignment="1" applyProtection="1">
      <alignment horizontal="center" vertical="center" wrapText="1"/>
      <protection hidden="1"/>
    </xf>
    <xf numFmtId="0" fontId="9" fillId="7" borderId="34" xfId="0" applyFont="1" applyFill="1" applyBorder="1" applyAlignment="1" applyProtection="1">
      <alignment horizontal="center" vertical="center" wrapText="1"/>
      <protection hidden="1"/>
    </xf>
    <xf numFmtId="0" fontId="2" fillId="4" borderId="33" xfId="0" applyFont="1" applyFill="1" applyBorder="1" applyAlignment="1" applyProtection="1">
      <alignment horizontal="center" vertical="center" wrapText="1"/>
      <protection hidden="1"/>
    </xf>
    <xf numFmtId="0" fontId="2" fillId="4" borderId="34" xfId="0" applyFont="1" applyFill="1" applyBorder="1" applyAlignment="1" applyProtection="1">
      <alignment horizontal="center" vertical="center" wrapText="1"/>
      <protection hidden="1"/>
    </xf>
    <xf numFmtId="0" fontId="11" fillId="8" borderId="13" xfId="0" applyFont="1" applyFill="1" applyBorder="1" applyAlignment="1" applyProtection="1">
      <alignment horizontal="left" vertical="center" wrapText="1"/>
      <protection hidden="1"/>
    </xf>
    <xf numFmtId="14" fontId="1" fillId="15" borderId="64" xfId="0" applyNumberFormat="1" applyFont="1" applyFill="1" applyBorder="1" applyAlignment="1" applyProtection="1">
      <alignment horizontal="left" vertical="center" indent="1"/>
      <protection locked="0"/>
    </xf>
    <xf numFmtId="14" fontId="1" fillId="15" borderId="65" xfId="0" applyNumberFormat="1" applyFont="1" applyFill="1" applyBorder="1" applyAlignment="1" applyProtection="1">
      <alignment horizontal="left" vertical="center" indent="1"/>
      <protection locked="0"/>
    </xf>
    <xf numFmtId="14" fontId="1" fillId="15" borderId="66" xfId="0" applyNumberFormat="1" applyFont="1" applyFill="1" applyBorder="1" applyAlignment="1" applyProtection="1">
      <alignment horizontal="left" vertical="center" indent="1"/>
      <protection locked="0"/>
    </xf>
    <xf numFmtId="0" fontId="9" fillId="9" borderId="33" xfId="0" applyFont="1" applyFill="1" applyBorder="1" applyAlignment="1" applyProtection="1">
      <alignment horizontal="center" vertical="center" wrapText="1"/>
      <protection hidden="1"/>
    </xf>
    <xf numFmtId="0" fontId="9" fillId="9" borderId="34" xfId="0" applyFont="1" applyFill="1" applyBorder="1" applyAlignment="1" applyProtection="1">
      <alignment horizontal="center" vertical="center" wrapText="1"/>
      <protection hidden="1"/>
    </xf>
    <xf numFmtId="164" fontId="1" fillId="15" borderId="73" xfId="0" applyNumberFormat="1" applyFont="1" applyFill="1" applyBorder="1" applyAlignment="1" applyProtection="1">
      <alignment horizontal="center" vertical="center"/>
      <protection locked="0"/>
    </xf>
    <xf numFmtId="164" fontId="1" fillId="15" borderId="74" xfId="0" applyNumberFormat="1" applyFont="1" applyFill="1" applyBorder="1" applyAlignment="1" applyProtection="1">
      <alignment horizontal="center" vertical="center"/>
      <protection locked="0"/>
    </xf>
    <xf numFmtId="0" fontId="18" fillId="6" borderId="0" xfId="0" applyFont="1" applyFill="1" applyBorder="1" applyAlignment="1" applyProtection="1">
      <alignment horizontal="center" vertical="center"/>
      <protection hidden="1"/>
    </xf>
    <xf numFmtId="0" fontId="9" fillId="6" borderId="13" xfId="0" applyFont="1" applyFill="1" applyBorder="1" applyAlignment="1" applyProtection="1">
      <alignment horizontal="left" vertical="center" wrapText="1"/>
      <protection hidden="1"/>
    </xf>
    <xf numFmtId="0" fontId="9" fillId="7" borderId="8" xfId="0" applyFont="1" applyFill="1" applyBorder="1" applyAlignment="1" applyProtection="1">
      <alignment horizontal="left" vertical="center" wrapText="1"/>
      <protection hidden="1"/>
    </xf>
    <xf numFmtId="0" fontId="9" fillId="9" borderId="8" xfId="0" applyFont="1" applyFill="1" applyBorder="1" applyAlignment="1" applyProtection="1">
      <alignment horizontal="left" vertical="center" wrapText="1"/>
      <protection hidden="1"/>
    </xf>
    <xf numFmtId="0" fontId="9" fillId="10" borderId="8" xfId="0" applyFont="1" applyFill="1" applyBorder="1" applyAlignment="1" applyProtection="1">
      <alignment horizontal="left" vertical="center" wrapText="1"/>
      <protection hidden="1"/>
    </xf>
    <xf numFmtId="0" fontId="9" fillId="7" borderId="33" xfId="0" applyFont="1" applyFill="1" applyBorder="1" applyAlignment="1" applyProtection="1">
      <alignment horizontal="left" vertical="center" wrapText="1"/>
      <protection hidden="1"/>
    </xf>
    <xf numFmtId="0" fontId="9" fillId="7" borderId="41" xfId="0" applyFont="1" applyFill="1" applyBorder="1" applyAlignment="1" applyProtection="1">
      <alignment horizontal="left" vertical="center" wrapText="1"/>
      <protection hidden="1"/>
    </xf>
    <xf numFmtId="0" fontId="9" fillId="7" borderId="34" xfId="0" applyFont="1" applyFill="1" applyBorder="1" applyAlignment="1" applyProtection="1">
      <alignment horizontal="left" vertical="center" wrapText="1"/>
      <protection hidden="1"/>
    </xf>
    <xf numFmtId="0" fontId="9" fillId="10" borderId="33" xfId="0" applyFont="1" applyFill="1" applyBorder="1" applyAlignment="1" applyProtection="1">
      <alignment horizontal="center" vertical="center" wrapText="1"/>
      <protection hidden="1"/>
    </xf>
    <xf numFmtId="0" fontId="9" fillId="10" borderId="34" xfId="0" applyFont="1" applyFill="1" applyBorder="1" applyAlignment="1" applyProtection="1">
      <alignment horizontal="center" vertical="center" wrapText="1"/>
      <protection hidden="1"/>
    </xf>
    <xf numFmtId="0" fontId="17" fillId="3" borderId="15" xfId="0" applyFont="1" applyFill="1" applyBorder="1" applyAlignment="1" applyProtection="1">
      <alignment horizontal="right" vertical="center"/>
      <protection hidden="1"/>
    </xf>
    <xf numFmtId="0" fontId="17" fillId="3" borderId="9" xfId="0" applyFont="1" applyFill="1" applyBorder="1" applyAlignment="1" applyProtection="1">
      <alignment horizontal="right" vertical="center"/>
      <protection hidden="1"/>
    </xf>
    <xf numFmtId="0" fontId="17" fillId="3" borderId="16" xfId="0" applyFont="1" applyFill="1" applyBorder="1" applyAlignment="1" applyProtection="1">
      <alignment horizontal="right" vertical="center"/>
      <protection hidden="1"/>
    </xf>
    <xf numFmtId="0" fontId="17" fillId="3" borderId="17" xfId="0" applyFont="1" applyFill="1" applyBorder="1" applyAlignment="1" applyProtection="1">
      <alignment horizontal="right" vertical="center"/>
      <protection hidden="1"/>
    </xf>
    <xf numFmtId="0" fontId="17" fillId="3" borderId="0" xfId="0" applyFont="1" applyFill="1" applyBorder="1" applyAlignment="1" applyProtection="1">
      <alignment horizontal="right" vertical="center"/>
      <protection hidden="1"/>
    </xf>
    <xf numFmtId="0" fontId="17" fillId="3" borderId="18" xfId="0" applyFont="1" applyFill="1" applyBorder="1" applyAlignment="1" applyProtection="1">
      <alignment horizontal="right" vertical="center"/>
      <protection hidden="1"/>
    </xf>
    <xf numFmtId="0" fontId="9" fillId="5" borderId="15" xfId="0" applyFont="1" applyFill="1" applyBorder="1" applyAlignment="1" applyProtection="1">
      <alignment horizontal="left" vertical="center" wrapText="1" indent="1"/>
      <protection hidden="1"/>
    </xf>
    <xf numFmtId="0" fontId="9" fillId="5" borderId="9" xfId="0" applyFont="1" applyFill="1" applyBorder="1" applyAlignment="1" applyProtection="1">
      <alignment horizontal="left" vertical="center" wrapText="1" indent="1"/>
      <protection hidden="1"/>
    </xf>
    <xf numFmtId="0" fontId="9" fillId="5" borderId="16" xfId="0" applyFont="1" applyFill="1" applyBorder="1" applyAlignment="1" applyProtection="1">
      <alignment horizontal="left" vertical="center" wrapText="1" indent="1"/>
      <protection hidden="1"/>
    </xf>
    <xf numFmtId="0" fontId="9" fillId="5" borderId="17" xfId="0" applyFont="1" applyFill="1" applyBorder="1" applyAlignment="1" applyProtection="1">
      <alignment horizontal="left" vertical="center" wrapText="1" indent="1"/>
      <protection hidden="1"/>
    </xf>
    <xf numFmtId="0" fontId="9" fillId="5" borderId="0" xfId="0" applyFont="1" applyFill="1" applyBorder="1" applyAlignment="1" applyProtection="1">
      <alignment horizontal="left" vertical="center" wrapText="1" indent="1"/>
      <protection hidden="1"/>
    </xf>
    <xf numFmtId="0" fontId="9" fillId="5" borderId="18" xfId="0" applyFont="1" applyFill="1" applyBorder="1" applyAlignment="1" applyProtection="1">
      <alignment horizontal="left" vertical="center" wrapText="1" indent="1"/>
      <protection hidden="1"/>
    </xf>
    <xf numFmtId="0" fontId="7" fillId="13" borderId="41" xfId="0" applyFont="1" applyFill="1" applyBorder="1" applyAlignment="1" applyProtection="1">
      <alignment horizontal="left" vertical="center" wrapText="1"/>
      <protection hidden="1"/>
    </xf>
    <xf numFmtId="0" fontId="1" fillId="15" borderId="58" xfId="0" applyFont="1" applyFill="1" applyBorder="1" applyAlignment="1" applyProtection="1">
      <alignment horizontal="center" vertical="center"/>
      <protection locked="0"/>
    </xf>
    <xf numFmtId="0" fontId="1" fillId="15" borderId="59" xfId="0" applyFont="1" applyFill="1" applyBorder="1" applyAlignment="1" applyProtection="1">
      <alignment horizontal="center" vertical="center"/>
      <protection locked="0"/>
    </xf>
    <xf numFmtId="0" fontId="1" fillId="15" borderId="60" xfId="0" applyFont="1" applyFill="1" applyBorder="1" applyAlignment="1" applyProtection="1">
      <alignment horizontal="center" vertical="center"/>
      <protection locked="0"/>
    </xf>
    <xf numFmtId="0" fontId="1" fillId="15" borderId="61" xfId="0" applyFont="1" applyFill="1" applyBorder="1" applyAlignment="1" applyProtection="1">
      <alignment horizontal="center" vertical="center"/>
      <protection locked="0"/>
    </xf>
    <xf numFmtId="0" fontId="1" fillId="15" borderId="62" xfId="0" applyFont="1" applyFill="1" applyBorder="1" applyAlignment="1" applyProtection="1">
      <alignment horizontal="center" vertical="center"/>
      <protection locked="0"/>
    </xf>
    <xf numFmtId="0" fontId="1" fillId="15" borderId="63" xfId="0" applyFont="1" applyFill="1" applyBorder="1" applyAlignment="1" applyProtection="1">
      <alignment horizontal="center" vertical="center"/>
      <protection locked="0"/>
    </xf>
    <xf numFmtId="0" fontId="8" fillId="8" borderId="43" xfId="0" applyFont="1" applyFill="1" applyBorder="1" applyAlignment="1" applyProtection="1">
      <alignment horizontal="left" vertical="center"/>
      <protection hidden="1"/>
    </xf>
    <xf numFmtId="0" fontId="8" fillId="8" borderId="70" xfId="0" applyFont="1" applyFill="1" applyBorder="1" applyAlignment="1" applyProtection="1">
      <alignment horizontal="left" vertical="center"/>
      <protection hidden="1"/>
    </xf>
    <xf numFmtId="0" fontId="21" fillId="0" borderId="33" xfId="0" applyFont="1" applyBorder="1" applyAlignment="1" applyProtection="1">
      <alignment horizontal="center" vertical="center"/>
      <protection hidden="1"/>
    </xf>
    <xf numFmtId="0" fontId="21" fillId="0" borderId="41" xfId="0" applyFont="1" applyBorder="1" applyAlignment="1" applyProtection="1">
      <alignment horizontal="center" vertical="center"/>
      <protection hidden="1"/>
    </xf>
    <xf numFmtId="0" fontId="21" fillId="0" borderId="34" xfId="0" applyFont="1" applyBorder="1" applyAlignment="1" applyProtection="1">
      <alignment horizontal="center" vertical="center"/>
      <protection hidden="1"/>
    </xf>
    <xf numFmtId="0" fontId="3" fillId="0" borderId="33" xfId="0" applyFont="1" applyBorder="1" applyAlignment="1" applyProtection="1">
      <alignment horizontal="left" vertical="center" wrapText="1"/>
      <protection hidden="1"/>
    </xf>
    <xf numFmtId="0" fontId="3" fillId="0" borderId="41" xfId="0" applyFont="1" applyBorder="1" applyAlignment="1" applyProtection="1">
      <alignment horizontal="left" vertical="center" wrapText="1"/>
      <protection hidden="1"/>
    </xf>
    <xf numFmtId="0" fontId="3" fillId="0" borderId="34" xfId="0" applyFont="1" applyBorder="1" applyAlignment="1" applyProtection="1">
      <alignment horizontal="left" vertical="center" wrapText="1"/>
      <protection hidden="1"/>
    </xf>
    <xf numFmtId="0" fontId="14" fillId="15" borderId="8" xfId="0" applyFont="1" applyFill="1" applyBorder="1" applyAlignment="1" applyProtection="1">
      <alignment horizontal="center" vertical="center" wrapText="1"/>
      <protection locked="0"/>
    </xf>
    <xf numFmtId="0" fontId="1" fillId="0" borderId="33" xfId="0" applyFont="1" applyFill="1" applyBorder="1" applyAlignment="1" applyProtection="1">
      <alignment horizontal="left"/>
      <protection hidden="1"/>
    </xf>
    <xf numFmtId="0" fontId="1" fillId="0" borderId="34" xfId="0" applyFont="1" applyFill="1" applyBorder="1" applyAlignment="1" applyProtection="1">
      <alignment horizontal="left"/>
      <protection hidden="1"/>
    </xf>
    <xf numFmtId="0" fontId="14" fillId="15" borderId="95" xfId="0" applyFont="1" applyFill="1" applyBorder="1" applyAlignment="1" applyProtection="1">
      <alignment horizontal="center" vertical="center" wrapText="1"/>
      <protection locked="0"/>
    </xf>
    <xf numFmtId="165" fontId="1" fillId="6" borderId="33" xfId="0" applyNumberFormat="1" applyFont="1" applyFill="1" applyBorder="1" applyAlignment="1" applyProtection="1">
      <alignment horizontal="left" indent="1"/>
      <protection hidden="1"/>
    </xf>
    <xf numFmtId="165" fontId="1" fillId="6" borderId="41" xfId="0" applyNumberFormat="1" applyFont="1" applyFill="1" applyBorder="1" applyAlignment="1" applyProtection="1">
      <alignment horizontal="left" indent="1"/>
      <protection hidden="1"/>
    </xf>
    <xf numFmtId="165" fontId="1" fillId="6" borderId="34" xfId="0" applyNumberFormat="1" applyFont="1" applyFill="1" applyBorder="1" applyAlignment="1" applyProtection="1">
      <alignment horizontal="left" indent="1"/>
      <protection hidden="1"/>
    </xf>
    <xf numFmtId="0" fontId="31" fillId="6" borderId="8" xfId="0" applyFont="1" applyFill="1" applyBorder="1" applyAlignment="1" applyProtection="1">
      <alignment horizontal="center" vertical="center"/>
      <protection hidden="1"/>
    </xf>
    <xf numFmtId="0" fontId="14" fillId="0" borderId="85" xfId="0" applyFont="1" applyFill="1" applyBorder="1" applyAlignment="1" applyProtection="1">
      <alignment horizontal="center" vertical="center" wrapText="1"/>
      <protection hidden="1"/>
    </xf>
    <xf numFmtId="0" fontId="14" fillId="15" borderId="90" xfId="0" applyFont="1" applyFill="1" applyBorder="1" applyAlignment="1" applyProtection="1">
      <alignment horizontal="center" vertical="center" wrapText="1"/>
      <protection locked="0"/>
    </xf>
    <xf numFmtId="0" fontId="1" fillId="0" borderId="86" xfId="0" applyFont="1" applyFill="1" applyBorder="1" applyAlignment="1" applyProtection="1">
      <alignment horizontal="left" vertical="center" indent="1"/>
      <protection hidden="1"/>
    </xf>
    <xf numFmtId="0" fontId="1" fillId="0" borderId="87" xfId="0" applyFont="1" applyFill="1" applyBorder="1" applyAlignment="1" applyProtection="1">
      <alignment horizontal="left" vertical="center" indent="1"/>
      <protection hidden="1"/>
    </xf>
    <xf numFmtId="0" fontId="1" fillId="0" borderId="88" xfId="0" applyFont="1" applyFill="1" applyBorder="1" applyAlignment="1" applyProtection="1">
      <alignment horizontal="left" vertical="center" indent="1"/>
      <protection hidden="1"/>
    </xf>
    <xf numFmtId="0" fontId="1" fillId="6" borderId="14" xfId="0" applyFont="1" applyFill="1" applyBorder="1" applyAlignment="1" applyProtection="1">
      <alignment horizontal="left" vertical="center" indent="1"/>
      <protection hidden="1"/>
    </xf>
    <xf numFmtId="0" fontId="1" fillId="6" borderId="75" xfId="0" applyFont="1" applyFill="1" applyBorder="1" applyAlignment="1" applyProtection="1">
      <alignment horizontal="left" vertical="center" indent="1"/>
      <protection hidden="1"/>
    </xf>
    <xf numFmtId="0" fontId="32" fillId="0" borderId="26" xfId="0" applyFont="1" applyBorder="1" applyAlignment="1" applyProtection="1">
      <alignment horizontal="center"/>
      <protection hidden="1"/>
    </xf>
    <xf numFmtId="0" fontId="32" fillId="0" borderId="0" xfId="0" applyFont="1" applyBorder="1" applyAlignment="1" applyProtection="1">
      <alignment horizontal="center"/>
      <protection hidden="1"/>
    </xf>
    <xf numFmtId="0" fontId="1" fillId="0" borderId="79" xfId="0" applyFont="1" applyFill="1" applyBorder="1" applyAlignment="1" applyProtection="1">
      <alignment horizontal="left" vertical="center" indent="1"/>
      <protection hidden="1"/>
    </xf>
    <xf numFmtId="0" fontId="1" fillId="0" borderId="80" xfId="0" applyFont="1" applyFill="1" applyBorder="1" applyAlignment="1" applyProtection="1">
      <alignment horizontal="left" vertical="center" indent="1"/>
      <protection hidden="1"/>
    </xf>
    <xf numFmtId="0" fontId="1" fillId="0" borderId="81" xfId="0" applyFont="1" applyFill="1" applyBorder="1" applyAlignment="1" applyProtection="1">
      <alignment horizontal="left" vertical="center" indent="1"/>
      <protection hidden="1"/>
    </xf>
    <xf numFmtId="0" fontId="1" fillId="0" borderId="82" xfId="0" applyFont="1" applyFill="1" applyBorder="1" applyAlignment="1" applyProtection="1">
      <alignment horizontal="left" vertical="center" indent="1"/>
      <protection hidden="1"/>
    </xf>
    <xf numFmtId="0" fontId="1" fillId="0" borderId="83" xfId="0" applyFont="1" applyFill="1" applyBorder="1" applyAlignment="1" applyProtection="1">
      <alignment horizontal="left" vertical="center" indent="1"/>
      <protection hidden="1"/>
    </xf>
    <xf numFmtId="0" fontId="1" fillId="0" borderId="84" xfId="0" applyFont="1" applyFill="1" applyBorder="1" applyAlignment="1" applyProtection="1">
      <alignment horizontal="left" vertical="center" indent="1"/>
      <protection hidden="1"/>
    </xf>
  </cellXfs>
  <cellStyles count="2">
    <cellStyle name="Normal" xfId="0" builtinId="0"/>
    <cellStyle name="Porcentaje" xfId="1" builtinId="5"/>
  </cellStyles>
  <dxfs count="71">
    <dxf>
      <font>
        <b/>
        <i val="0"/>
        <strike val="0"/>
        <color auto="1"/>
      </font>
    </dxf>
    <dxf>
      <font>
        <b/>
        <i val="0"/>
        <strike val="0"/>
        <color auto="1"/>
      </font>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font>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font>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font>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font>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i val="0"/>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font>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
      <font>
        <b/>
        <i val="0"/>
        <strike val="0"/>
        <color auto="1"/>
      </font>
    </dxf>
    <dxf>
      <font>
        <b/>
        <i val="0"/>
        <strike val="0"/>
        <color auto="1"/>
      </font>
    </dxf>
    <dxf>
      <font>
        <b/>
        <i val="0"/>
        <strike val="0"/>
        <color auto="1"/>
      </font>
    </dxf>
    <dxf>
      <font>
        <b/>
        <i val="0"/>
        <strike val="0"/>
      </font>
      <fill>
        <patternFill>
          <bgColor rgb="FFFF0000"/>
        </patternFill>
      </fill>
      <border>
        <left style="thin">
          <color auto="1"/>
        </left>
        <right style="thin">
          <color auto="1"/>
        </right>
        <top style="thin">
          <color auto="1"/>
        </top>
        <bottom style="thin">
          <color auto="1"/>
        </bottom>
        <vertical/>
        <horizontal/>
      </border>
    </dxf>
    <dxf>
      <font>
        <b/>
        <i val="0"/>
        <strike val="0"/>
      </font>
      <fill>
        <patternFill>
          <bgColor rgb="FFFFDA3B"/>
        </patternFill>
      </fill>
      <border>
        <left style="thin">
          <color auto="1"/>
        </left>
        <right style="thin">
          <color auto="1"/>
        </right>
        <top style="thin">
          <color auto="1"/>
        </top>
        <bottom style="thin">
          <color auto="1"/>
        </bottom>
        <vertical/>
        <horizontal/>
      </border>
    </dxf>
    <dxf>
      <font>
        <b val="0"/>
        <i/>
        <strike val="0"/>
      </font>
      <fill>
        <patternFill>
          <bgColor rgb="FF69CD69"/>
        </patternFill>
      </fill>
      <border>
        <left style="thin">
          <color auto="1"/>
        </left>
        <right style="thin">
          <color auto="1"/>
        </right>
        <top style="thin">
          <color auto="1"/>
        </top>
        <bottom style="thin">
          <color auto="1"/>
        </bottom>
        <vertical/>
        <horizontal/>
      </border>
    </dxf>
    <dxf>
      <font>
        <b/>
        <i val="0"/>
        <strike val="0"/>
        <color auto="1"/>
        <name val="Calibri Light"/>
        <family val="2"/>
        <scheme val="none"/>
      </font>
      <fill>
        <patternFill>
          <bgColor indexed="10"/>
        </patternFill>
      </fill>
    </dxf>
    <dxf>
      <font>
        <strike val="0"/>
        <color theme="1"/>
        <name val="Calibri Light"/>
        <family val="2"/>
        <scheme val="none"/>
      </font>
      <fill>
        <patternFill>
          <bgColor rgb="FFFFDA3B"/>
        </patternFill>
      </fill>
    </dxf>
    <dxf>
      <font>
        <strike val="0"/>
        <color theme="1"/>
        <name val="Calibri Light"/>
        <family val="2"/>
        <scheme val="none"/>
      </font>
      <fill>
        <patternFill>
          <bgColor rgb="FF69CD69"/>
        </patternFill>
      </fill>
    </dxf>
  </dxfs>
  <tableStyles count="0" defaultTableStyle="TableStyleMedium2" defaultPivotStyle="PivotStyleLight16"/>
  <colors>
    <mruColors>
      <color rgb="FFC0C0C0"/>
      <color rgb="FF808080"/>
      <color rgb="FF69CD69"/>
      <color rgb="FFFFDA3B"/>
      <color rgb="FF000000"/>
      <color rgb="FFE7E6E6"/>
      <color rgb="FFFF0000"/>
      <color rgb="FFFFFF66"/>
      <color rgb="FF68A042"/>
      <color rgb="FF53D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RESUMEN</a:t>
            </a:r>
            <a:r>
              <a:rPr lang="es-EC" baseline="0"/>
              <a:t> GENERAL</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'RESULTADOS '!$C$28</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'!$F$28</c:f>
              <c:numCache>
                <c:formatCode>General</c:formatCode>
                <c:ptCount val="1"/>
                <c:pt idx="0">
                  <c:v>0</c:v>
                </c:pt>
              </c:numCache>
            </c:numRef>
          </c:val>
          <c:extLst>
            <c:ext xmlns:c16="http://schemas.microsoft.com/office/drawing/2014/chart" uri="{C3380CC4-5D6E-409C-BE32-E72D297353CC}">
              <c16:uniqueId val="{00000005-900D-419E-BC3B-54AA6515E1F1}"/>
            </c:ext>
          </c:extLst>
        </c:ser>
        <c:ser>
          <c:idx val="7"/>
          <c:order val="1"/>
          <c:tx>
            <c:strRef>
              <c:f>'RESULTADOS '!$F$29</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7-900D-419E-BC3B-54AA6515E1F1}"/>
            </c:ext>
          </c:extLst>
        </c:ser>
        <c:ser>
          <c:idx val="5"/>
          <c:order val="2"/>
          <c:tx>
            <c:strRef>
              <c:f>'RESULTADOS '!$C$26</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'!$F$26</c:f>
              <c:numCache>
                <c:formatCode>General</c:formatCode>
                <c:ptCount val="1"/>
                <c:pt idx="0">
                  <c:v>0</c:v>
                </c:pt>
              </c:numCache>
            </c:numRef>
          </c:val>
          <c:extLst>
            <c:ext xmlns:c16="http://schemas.microsoft.com/office/drawing/2014/chart" uri="{C3380CC4-5D6E-409C-BE32-E72D297353CC}">
              <c16:uniqueId val="{00000004-900D-419E-BC3B-54AA6515E1F1}"/>
            </c:ext>
          </c:extLst>
        </c:ser>
        <c:ser>
          <c:idx val="4"/>
          <c:order val="3"/>
          <c:tx>
            <c:strRef>
              <c:f>'RESULTADOS '!$C$25</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'!$F$25</c:f>
              <c:numCache>
                <c:formatCode>General</c:formatCode>
                <c:ptCount val="1"/>
                <c:pt idx="0">
                  <c:v>0</c:v>
                </c:pt>
              </c:numCache>
            </c:numRef>
          </c:val>
          <c:extLst>
            <c:ext xmlns:c16="http://schemas.microsoft.com/office/drawing/2014/chart" uri="{C3380CC4-5D6E-409C-BE32-E72D297353CC}">
              <c16:uniqueId val="{00000003-900D-419E-BC3B-54AA6515E1F1}"/>
            </c:ext>
          </c:extLst>
        </c:ser>
        <c:ser>
          <c:idx val="3"/>
          <c:order val="4"/>
          <c:tx>
            <c:strRef>
              <c:f>'RESULTADOS '!$C$24</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'!$F$24</c:f>
              <c:numCache>
                <c:formatCode>General</c:formatCode>
                <c:ptCount val="1"/>
                <c:pt idx="0">
                  <c:v>0</c:v>
                </c:pt>
              </c:numCache>
            </c:numRef>
          </c:val>
          <c:extLst>
            <c:ext xmlns:c16="http://schemas.microsoft.com/office/drawing/2014/chart" uri="{C3380CC4-5D6E-409C-BE32-E72D297353CC}">
              <c16:uniqueId val="{00000002-900D-419E-BC3B-54AA6515E1F1}"/>
            </c:ext>
          </c:extLst>
        </c:ser>
        <c:ser>
          <c:idx val="2"/>
          <c:order val="5"/>
          <c:tx>
            <c:strRef>
              <c:f>'RESULTADOS '!$C$23</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'!$F$23</c:f>
              <c:numCache>
                <c:formatCode>General</c:formatCode>
                <c:ptCount val="1"/>
                <c:pt idx="0">
                  <c:v>0</c:v>
                </c:pt>
              </c:numCache>
            </c:numRef>
          </c:val>
          <c:extLst>
            <c:ext xmlns:c16="http://schemas.microsoft.com/office/drawing/2014/chart" uri="{C3380CC4-5D6E-409C-BE32-E72D297353CC}">
              <c16:uniqueId val="{00000001-900D-419E-BC3B-54AA6515E1F1}"/>
            </c:ext>
          </c:extLst>
        </c:ser>
        <c:ser>
          <c:idx val="1"/>
          <c:order val="6"/>
          <c:tx>
            <c:strRef>
              <c:f>'RESULTADOS '!$C$22</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'!$F$22</c:f>
              <c:numCache>
                <c:formatCode>General</c:formatCode>
                <c:ptCount val="1"/>
                <c:pt idx="0">
                  <c:v>0</c:v>
                </c:pt>
              </c:numCache>
            </c:numRef>
          </c:val>
          <c:extLst>
            <c:ext xmlns:c16="http://schemas.microsoft.com/office/drawing/2014/chart" uri="{C3380CC4-5D6E-409C-BE32-E72D297353CC}">
              <c16:uniqueId val="{00000000-900D-419E-BC3B-54AA6515E1F1}"/>
            </c:ext>
          </c:extLst>
        </c:ser>
        <c:ser>
          <c:idx val="0"/>
          <c:order val="7"/>
          <c:tx>
            <c:strRef>
              <c:f>'RESULTADOS '!$C$21</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'!$F$21</c:f>
              <c:numCache>
                <c:formatCode>General</c:formatCode>
                <c:ptCount val="1"/>
                <c:pt idx="0">
                  <c:v>0</c:v>
                </c:pt>
              </c:numCache>
            </c:numRef>
          </c:val>
          <c:extLst>
            <c:ext xmlns:c16="http://schemas.microsoft.com/office/drawing/2014/chart" uri="{C3380CC4-5D6E-409C-BE32-E72D297353CC}">
              <c16:uniqueId val="{00000000-921C-4D07-BC91-A2AF8FF59CB1}"/>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ÁREA</a:t>
            </a:r>
            <a:r>
              <a:rPr lang="es-EC" baseline="0"/>
              <a:t> 3</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'ÁREA 3'!$B$41</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3'!$E$41</c:f>
              <c:numCache>
                <c:formatCode>General</c:formatCode>
                <c:ptCount val="1"/>
                <c:pt idx="0">
                  <c:v>0</c:v>
                </c:pt>
              </c:numCache>
            </c:numRef>
          </c:val>
          <c:extLst>
            <c:ext xmlns:c16="http://schemas.microsoft.com/office/drawing/2014/chart" uri="{C3380CC4-5D6E-409C-BE32-E72D297353CC}">
              <c16:uniqueId val="{00000000-ED2B-4873-BAAA-788773E1F693}"/>
            </c:ext>
          </c:extLst>
        </c:ser>
        <c:ser>
          <c:idx val="7"/>
          <c:order val="1"/>
          <c:tx>
            <c:strRef>
              <c:f>'ÁREA 3'!$E$42</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1-ED2B-4873-BAAA-788773E1F693}"/>
            </c:ext>
          </c:extLst>
        </c:ser>
        <c:ser>
          <c:idx val="5"/>
          <c:order val="2"/>
          <c:tx>
            <c:strRef>
              <c:f>'ÁREA 3'!$B$39</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3'!$E$39</c:f>
              <c:numCache>
                <c:formatCode>General</c:formatCode>
                <c:ptCount val="1"/>
              </c:numCache>
            </c:numRef>
          </c:val>
          <c:extLst>
            <c:ext xmlns:c16="http://schemas.microsoft.com/office/drawing/2014/chart" uri="{C3380CC4-5D6E-409C-BE32-E72D297353CC}">
              <c16:uniqueId val="{00000002-ED2B-4873-BAAA-788773E1F693}"/>
            </c:ext>
          </c:extLst>
        </c:ser>
        <c:ser>
          <c:idx val="4"/>
          <c:order val="3"/>
          <c:tx>
            <c:strRef>
              <c:f>'ÁREA 3'!$B$38</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3'!$E$38</c:f>
              <c:numCache>
                <c:formatCode>General</c:formatCode>
                <c:ptCount val="1"/>
              </c:numCache>
            </c:numRef>
          </c:val>
          <c:extLst>
            <c:ext xmlns:c16="http://schemas.microsoft.com/office/drawing/2014/chart" uri="{C3380CC4-5D6E-409C-BE32-E72D297353CC}">
              <c16:uniqueId val="{00000003-ED2B-4873-BAAA-788773E1F693}"/>
            </c:ext>
          </c:extLst>
        </c:ser>
        <c:ser>
          <c:idx val="3"/>
          <c:order val="4"/>
          <c:tx>
            <c:strRef>
              <c:f>'ÁREA 3'!$B$37</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3'!$E$37</c:f>
              <c:numCache>
                <c:formatCode>General</c:formatCode>
                <c:ptCount val="1"/>
              </c:numCache>
            </c:numRef>
          </c:val>
          <c:extLst>
            <c:ext xmlns:c16="http://schemas.microsoft.com/office/drawing/2014/chart" uri="{C3380CC4-5D6E-409C-BE32-E72D297353CC}">
              <c16:uniqueId val="{00000004-ED2B-4873-BAAA-788773E1F693}"/>
            </c:ext>
          </c:extLst>
        </c:ser>
        <c:ser>
          <c:idx val="2"/>
          <c:order val="5"/>
          <c:tx>
            <c:strRef>
              <c:f>'ÁREA 3'!$B$36</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3'!$E$36</c:f>
              <c:numCache>
                <c:formatCode>General</c:formatCode>
                <c:ptCount val="1"/>
              </c:numCache>
            </c:numRef>
          </c:val>
          <c:extLst>
            <c:ext xmlns:c16="http://schemas.microsoft.com/office/drawing/2014/chart" uri="{C3380CC4-5D6E-409C-BE32-E72D297353CC}">
              <c16:uniqueId val="{00000005-ED2B-4873-BAAA-788773E1F693}"/>
            </c:ext>
          </c:extLst>
        </c:ser>
        <c:ser>
          <c:idx val="1"/>
          <c:order val="6"/>
          <c:tx>
            <c:strRef>
              <c:f>'ÁREA 3'!$B$35</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3'!$E$35</c:f>
              <c:numCache>
                <c:formatCode>General</c:formatCode>
                <c:ptCount val="1"/>
              </c:numCache>
            </c:numRef>
          </c:val>
          <c:extLst>
            <c:ext xmlns:c16="http://schemas.microsoft.com/office/drawing/2014/chart" uri="{C3380CC4-5D6E-409C-BE32-E72D297353CC}">
              <c16:uniqueId val="{00000006-ED2B-4873-BAAA-788773E1F693}"/>
            </c:ext>
          </c:extLst>
        </c:ser>
        <c:ser>
          <c:idx val="0"/>
          <c:order val="7"/>
          <c:tx>
            <c:strRef>
              <c:f>'ÁREA 3'!$B$34</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3'!$E$34</c:f>
              <c:numCache>
                <c:formatCode>General</c:formatCode>
                <c:ptCount val="1"/>
              </c:numCache>
            </c:numRef>
          </c:val>
          <c:extLst>
            <c:ext xmlns:c16="http://schemas.microsoft.com/office/drawing/2014/chart" uri="{C3380CC4-5D6E-409C-BE32-E72D297353CC}">
              <c16:uniqueId val="{00000007-ED2B-4873-BAAA-788773E1F693}"/>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1-B790-44E7-A3DB-224D8CE6294B}"/>
              </c:ext>
            </c:extLst>
          </c:dPt>
          <c:dPt>
            <c:idx val="1"/>
            <c:bubble3D val="0"/>
            <c:spPr>
              <a:solidFill>
                <a:srgbClr val="FFDA3B"/>
              </a:solidFill>
              <a:ln w="19050">
                <a:solidFill>
                  <a:schemeClr val="lt1"/>
                </a:solidFill>
              </a:ln>
              <a:effectLst/>
            </c:spPr>
            <c:extLst>
              <c:ext xmlns:c16="http://schemas.microsoft.com/office/drawing/2014/chart" uri="{C3380CC4-5D6E-409C-BE32-E72D297353CC}">
                <c16:uniqueId val="{00000003-B790-44E7-A3DB-224D8CE6294B}"/>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B790-44E7-A3DB-224D8CE6294B}"/>
              </c:ext>
            </c:extLst>
          </c:dPt>
          <c:dPt>
            <c:idx val="3"/>
            <c:bubble3D val="0"/>
            <c:spPr>
              <a:noFill/>
              <a:ln w="19050">
                <a:noFill/>
              </a:ln>
              <a:effectLst/>
            </c:spPr>
            <c:extLst>
              <c:ext xmlns:c16="http://schemas.microsoft.com/office/drawing/2014/chart" uri="{C3380CC4-5D6E-409C-BE32-E72D297353CC}">
                <c16:uniqueId val="{00000007-B790-44E7-A3DB-224D8CE6294B}"/>
              </c:ext>
            </c:extLst>
          </c:dPt>
          <c:val>
            <c:numRef>
              <c:f>'ÁREA 3'!$Z$15:$Z$18</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8-B790-44E7-A3DB-224D8CE6294B}"/>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linea</c:v>
          </c:tx>
          <c:spPr>
            <a:ln w="19050" cap="rnd">
              <a:solidFill>
                <a:schemeClr val="accent2"/>
              </a:solidFill>
              <a:round/>
              <a:tailEnd type="triangle"/>
            </a:ln>
            <a:effectLst/>
          </c:spPr>
          <c:marker>
            <c:symbol val="circle"/>
            <c:size val="5"/>
            <c:spPr>
              <a:solidFill>
                <a:schemeClr val="accent2"/>
              </a:solidFill>
              <a:ln w="9525">
                <a:solidFill>
                  <a:schemeClr val="accent2"/>
                </a:solidFill>
              </a:ln>
              <a:effectLst/>
            </c:spPr>
          </c:marker>
          <c:dPt>
            <c:idx val="0"/>
            <c:marker>
              <c:symbol val="circle"/>
              <c:size val="5"/>
              <c:spPr>
                <a:solidFill>
                  <a:schemeClr val="tx1"/>
                </a:solidFill>
                <a:ln w="9525">
                  <a:solidFill>
                    <a:schemeClr val="tx1"/>
                  </a:solid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A-B790-44E7-A3DB-224D8CE6294B}"/>
              </c:ext>
            </c:extLst>
          </c:dPt>
          <c:dPt>
            <c:idx val="1"/>
            <c:marker>
              <c:symbol val="circle"/>
              <c:size val="5"/>
              <c:spPr>
                <a:noFill/>
                <a:ln w="9525">
                  <a:no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C-B790-44E7-A3DB-224D8CE6294B}"/>
              </c:ext>
            </c:extLst>
          </c:dPt>
          <c:xVal>
            <c:numRef>
              <c:f>'ÁREA 3'!$U$23:$U$24</c:f>
              <c:numCache>
                <c:formatCode>General</c:formatCode>
                <c:ptCount val="2"/>
                <c:pt idx="0">
                  <c:v>0</c:v>
                </c:pt>
                <c:pt idx="1">
                  <c:v>0.95105651629515353</c:v>
                </c:pt>
              </c:numCache>
            </c:numRef>
          </c:xVal>
          <c:yVal>
            <c:numRef>
              <c:f>'ÁREA 3'!$V$23:$V$24</c:f>
              <c:numCache>
                <c:formatCode>General</c:formatCode>
                <c:ptCount val="2"/>
                <c:pt idx="0">
                  <c:v>0</c:v>
                </c:pt>
                <c:pt idx="1">
                  <c:v>0.30901699437494751</c:v>
                </c:pt>
              </c:numCache>
            </c:numRef>
          </c:yVal>
          <c:smooth val="1"/>
          <c:extLst>
            <c:ext xmlns:c16="http://schemas.microsoft.com/office/drawing/2014/chart" uri="{C3380CC4-5D6E-409C-BE32-E72D297353CC}">
              <c16:uniqueId val="{0000000D-B790-44E7-A3DB-224D8CE6294B}"/>
            </c:ext>
          </c:extLst>
        </c:ser>
        <c:dLbls>
          <c:showLegendKey val="0"/>
          <c:showVal val="0"/>
          <c:showCatName val="0"/>
          <c:showSerName val="0"/>
          <c:showPercent val="0"/>
          <c:showBubbleSize val="0"/>
        </c:dLbls>
        <c:axId val="594509496"/>
        <c:axId val="594509168"/>
      </c:scatterChart>
      <c:valAx>
        <c:axId val="594509168"/>
        <c:scaling>
          <c:orientation val="minMax"/>
          <c:max val="1"/>
          <c:min val="-1"/>
        </c:scaling>
        <c:delete val="1"/>
        <c:axPos val="l"/>
        <c:numFmt formatCode="General" sourceLinked="1"/>
        <c:majorTickMark val="out"/>
        <c:minorTickMark val="none"/>
        <c:tickLblPos val="nextTo"/>
        <c:crossAx val="594509496"/>
        <c:crosses val="autoZero"/>
        <c:crossBetween val="midCat"/>
      </c:valAx>
      <c:valAx>
        <c:axId val="594509496"/>
        <c:scaling>
          <c:orientation val="minMax"/>
          <c:max val="1"/>
          <c:min val="-1"/>
        </c:scaling>
        <c:delete val="1"/>
        <c:axPos val="b"/>
        <c:numFmt formatCode="General" sourceLinked="1"/>
        <c:majorTickMark val="out"/>
        <c:minorTickMark val="none"/>
        <c:tickLblPos val="nextTo"/>
        <c:crossAx val="59450916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0857010550755"/>
          <c:y val="0.13842316262345633"/>
          <c:w val="0.78593444387441447"/>
          <c:h val="0.81641416322814042"/>
        </c:manualLayout>
      </c:layout>
      <c:barChart>
        <c:barDir val="bar"/>
        <c:grouping val="clustered"/>
        <c:varyColors val="1"/>
        <c:dLbls>
          <c:showLegendKey val="0"/>
          <c:showVal val="0"/>
          <c:showCatName val="0"/>
          <c:showSerName val="0"/>
          <c:showPercent val="0"/>
          <c:showBubbleSize val="0"/>
        </c:dLbls>
        <c:gapWidth val="0"/>
        <c:overlap val="100"/>
        <c:axId val="341236640"/>
        <c:axId val="1"/>
      </c:barChart>
      <c:catAx>
        <c:axId val="34123664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
        <c:crosses val="autoZero"/>
        <c:auto val="1"/>
        <c:lblAlgn val="ctr"/>
        <c:lblOffset val="60"/>
        <c:tickLblSkip val="1"/>
        <c:tickMarkSkip val="1"/>
        <c:noMultiLvlLbl val="0"/>
      </c:catAx>
      <c:valAx>
        <c:axId val="1"/>
        <c:scaling>
          <c:orientation val="minMax"/>
          <c:max val="6000"/>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EC"/>
          </a:p>
        </c:txPr>
        <c:crossAx val="341236640"/>
        <c:crosses val="autoZero"/>
        <c:crossBetween val="between"/>
      </c:valAx>
      <c:spPr>
        <a:noFill/>
        <a:ln w="12700">
          <a:solidFill>
            <a:srgbClr val="FFFFFF"/>
          </a:solidFill>
          <a:prstDash val="solid"/>
        </a:ln>
      </c:spPr>
    </c:plotArea>
    <c:plotVisOnly val="1"/>
    <c:dispBlanksAs val="gap"/>
    <c:showDLblsOverMax val="0"/>
  </c:chart>
  <c:spPr>
    <a:noFill/>
    <a:ln w="6350">
      <a:noFill/>
    </a:ln>
  </c:spPr>
  <c:txPr>
    <a:bodyPr/>
    <a:lstStyle/>
    <a:p>
      <a:pPr>
        <a:defRPr sz="1200" b="0" i="0" u="none" strike="noStrike" baseline="0">
          <a:solidFill>
            <a:srgbClr val="000000"/>
          </a:solidFill>
          <a:latin typeface="Arial"/>
          <a:ea typeface="Arial"/>
          <a:cs typeface="Arial"/>
        </a:defRPr>
      </a:pPr>
      <a:endParaRPr lang="es-EC"/>
    </a:p>
  </c:txPr>
  <c:printSettings>
    <c:headerFooter alignWithMargins="0"/>
    <c:pageMargins b="1" l="0.75" r="0.75" t="1" header="0" footer="0"/>
    <c:pageSetup paperSize="9" orientation="landscape" horizontalDpi="1200" verticalDpi="120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ÁREA</a:t>
            </a:r>
            <a:r>
              <a:rPr lang="es-EC" baseline="0"/>
              <a:t> 4</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'ÁREA 4'!$B$41</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4'!$E$41</c:f>
              <c:numCache>
                <c:formatCode>General</c:formatCode>
                <c:ptCount val="1"/>
                <c:pt idx="0">
                  <c:v>0</c:v>
                </c:pt>
              </c:numCache>
            </c:numRef>
          </c:val>
          <c:extLst>
            <c:ext xmlns:c16="http://schemas.microsoft.com/office/drawing/2014/chart" uri="{C3380CC4-5D6E-409C-BE32-E72D297353CC}">
              <c16:uniqueId val="{00000000-CBA6-45A6-8A04-19436C1E2451}"/>
            </c:ext>
          </c:extLst>
        </c:ser>
        <c:ser>
          <c:idx val="7"/>
          <c:order val="1"/>
          <c:tx>
            <c:strRef>
              <c:f>'ÁREA 4'!$E$42</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1-CBA6-45A6-8A04-19436C1E2451}"/>
            </c:ext>
          </c:extLst>
        </c:ser>
        <c:ser>
          <c:idx val="5"/>
          <c:order val="2"/>
          <c:tx>
            <c:strRef>
              <c:f>'ÁREA 4'!$B$39</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4'!$E$39</c:f>
              <c:numCache>
                <c:formatCode>General</c:formatCode>
                <c:ptCount val="1"/>
              </c:numCache>
            </c:numRef>
          </c:val>
          <c:extLst>
            <c:ext xmlns:c16="http://schemas.microsoft.com/office/drawing/2014/chart" uri="{C3380CC4-5D6E-409C-BE32-E72D297353CC}">
              <c16:uniqueId val="{00000002-CBA6-45A6-8A04-19436C1E2451}"/>
            </c:ext>
          </c:extLst>
        </c:ser>
        <c:ser>
          <c:idx val="4"/>
          <c:order val="3"/>
          <c:tx>
            <c:strRef>
              <c:f>'ÁREA 4'!$B$38</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4'!$E$38</c:f>
              <c:numCache>
                <c:formatCode>General</c:formatCode>
                <c:ptCount val="1"/>
              </c:numCache>
            </c:numRef>
          </c:val>
          <c:extLst>
            <c:ext xmlns:c16="http://schemas.microsoft.com/office/drawing/2014/chart" uri="{C3380CC4-5D6E-409C-BE32-E72D297353CC}">
              <c16:uniqueId val="{00000003-CBA6-45A6-8A04-19436C1E2451}"/>
            </c:ext>
          </c:extLst>
        </c:ser>
        <c:ser>
          <c:idx val="3"/>
          <c:order val="4"/>
          <c:tx>
            <c:strRef>
              <c:f>'ÁREA 4'!$B$37</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4'!$E$37</c:f>
              <c:numCache>
                <c:formatCode>General</c:formatCode>
                <c:ptCount val="1"/>
              </c:numCache>
            </c:numRef>
          </c:val>
          <c:extLst>
            <c:ext xmlns:c16="http://schemas.microsoft.com/office/drawing/2014/chart" uri="{C3380CC4-5D6E-409C-BE32-E72D297353CC}">
              <c16:uniqueId val="{00000004-CBA6-45A6-8A04-19436C1E2451}"/>
            </c:ext>
          </c:extLst>
        </c:ser>
        <c:ser>
          <c:idx val="2"/>
          <c:order val="5"/>
          <c:tx>
            <c:strRef>
              <c:f>'ÁREA 4'!$B$36</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4'!$E$36</c:f>
              <c:numCache>
                <c:formatCode>General</c:formatCode>
                <c:ptCount val="1"/>
              </c:numCache>
            </c:numRef>
          </c:val>
          <c:extLst>
            <c:ext xmlns:c16="http://schemas.microsoft.com/office/drawing/2014/chart" uri="{C3380CC4-5D6E-409C-BE32-E72D297353CC}">
              <c16:uniqueId val="{00000005-CBA6-45A6-8A04-19436C1E2451}"/>
            </c:ext>
          </c:extLst>
        </c:ser>
        <c:ser>
          <c:idx val="1"/>
          <c:order val="6"/>
          <c:tx>
            <c:strRef>
              <c:f>'ÁREA 4'!$B$35</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4'!$E$35</c:f>
              <c:numCache>
                <c:formatCode>General</c:formatCode>
                <c:ptCount val="1"/>
              </c:numCache>
            </c:numRef>
          </c:val>
          <c:extLst>
            <c:ext xmlns:c16="http://schemas.microsoft.com/office/drawing/2014/chart" uri="{C3380CC4-5D6E-409C-BE32-E72D297353CC}">
              <c16:uniqueId val="{00000006-CBA6-45A6-8A04-19436C1E2451}"/>
            </c:ext>
          </c:extLst>
        </c:ser>
        <c:ser>
          <c:idx val="0"/>
          <c:order val="7"/>
          <c:tx>
            <c:strRef>
              <c:f>'ÁREA 4'!$B$34</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4'!$E$34</c:f>
              <c:numCache>
                <c:formatCode>General</c:formatCode>
                <c:ptCount val="1"/>
              </c:numCache>
            </c:numRef>
          </c:val>
          <c:extLst>
            <c:ext xmlns:c16="http://schemas.microsoft.com/office/drawing/2014/chart" uri="{C3380CC4-5D6E-409C-BE32-E72D297353CC}">
              <c16:uniqueId val="{00000007-CBA6-45A6-8A04-19436C1E2451}"/>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1-F798-4103-AB82-9A7D0A2A460F}"/>
              </c:ext>
            </c:extLst>
          </c:dPt>
          <c:dPt>
            <c:idx val="1"/>
            <c:bubble3D val="0"/>
            <c:spPr>
              <a:solidFill>
                <a:srgbClr val="FFDA3B"/>
              </a:solidFill>
              <a:ln w="19050">
                <a:solidFill>
                  <a:schemeClr val="lt1"/>
                </a:solidFill>
              </a:ln>
              <a:effectLst/>
            </c:spPr>
            <c:extLst>
              <c:ext xmlns:c16="http://schemas.microsoft.com/office/drawing/2014/chart" uri="{C3380CC4-5D6E-409C-BE32-E72D297353CC}">
                <c16:uniqueId val="{00000003-F798-4103-AB82-9A7D0A2A460F}"/>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F798-4103-AB82-9A7D0A2A460F}"/>
              </c:ext>
            </c:extLst>
          </c:dPt>
          <c:dPt>
            <c:idx val="3"/>
            <c:bubble3D val="0"/>
            <c:spPr>
              <a:noFill/>
              <a:ln w="19050">
                <a:noFill/>
              </a:ln>
              <a:effectLst/>
            </c:spPr>
            <c:extLst>
              <c:ext xmlns:c16="http://schemas.microsoft.com/office/drawing/2014/chart" uri="{C3380CC4-5D6E-409C-BE32-E72D297353CC}">
                <c16:uniqueId val="{00000007-F798-4103-AB82-9A7D0A2A460F}"/>
              </c:ext>
            </c:extLst>
          </c:dPt>
          <c:val>
            <c:numRef>
              <c:f>'ÁREA 4'!$Z$15:$Z$18</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8-F798-4103-AB82-9A7D0A2A460F}"/>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linea</c:v>
          </c:tx>
          <c:spPr>
            <a:ln w="19050" cap="rnd">
              <a:solidFill>
                <a:schemeClr val="accent2"/>
              </a:solidFill>
              <a:round/>
              <a:tailEnd type="triangle"/>
            </a:ln>
            <a:effectLst/>
          </c:spPr>
          <c:marker>
            <c:symbol val="circle"/>
            <c:size val="5"/>
            <c:spPr>
              <a:solidFill>
                <a:schemeClr val="accent2"/>
              </a:solidFill>
              <a:ln w="9525">
                <a:solidFill>
                  <a:schemeClr val="accent2"/>
                </a:solidFill>
              </a:ln>
              <a:effectLst/>
            </c:spPr>
          </c:marker>
          <c:dPt>
            <c:idx val="0"/>
            <c:marker>
              <c:symbol val="circle"/>
              <c:size val="5"/>
              <c:spPr>
                <a:solidFill>
                  <a:schemeClr val="tx1"/>
                </a:solidFill>
                <a:ln w="9525">
                  <a:solidFill>
                    <a:schemeClr val="tx1"/>
                  </a:solid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A-F798-4103-AB82-9A7D0A2A460F}"/>
              </c:ext>
            </c:extLst>
          </c:dPt>
          <c:dPt>
            <c:idx val="1"/>
            <c:marker>
              <c:symbol val="circle"/>
              <c:size val="5"/>
              <c:spPr>
                <a:noFill/>
                <a:ln w="9525">
                  <a:no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C-F798-4103-AB82-9A7D0A2A460F}"/>
              </c:ext>
            </c:extLst>
          </c:dPt>
          <c:xVal>
            <c:numRef>
              <c:f>'ÁREA 4'!$U$23:$U$24</c:f>
              <c:numCache>
                <c:formatCode>General</c:formatCode>
                <c:ptCount val="2"/>
                <c:pt idx="0">
                  <c:v>0</c:v>
                </c:pt>
                <c:pt idx="1">
                  <c:v>0.95105651629515353</c:v>
                </c:pt>
              </c:numCache>
            </c:numRef>
          </c:xVal>
          <c:yVal>
            <c:numRef>
              <c:f>'ÁREA 4'!$V$23:$V$24</c:f>
              <c:numCache>
                <c:formatCode>General</c:formatCode>
                <c:ptCount val="2"/>
                <c:pt idx="0">
                  <c:v>0</c:v>
                </c:pt>
                <c:pt idx="1">
                  <c:v>0.30901699437494751</c:v>
                </c:pt>
              </c:numCache>
            </c:numRef>
          </c:yVal>
          <c:smooth val="1"/>
          <c:extLst>
            <c:ext xmlns:c16="http://schemas.microsoft.com/office/drawing/2014/chart" uri="{C3380CC4-5D6E-409C-BE32-E72D297353CC}">
              <c16:uniqueId val="{0000000D-F798-4103-AB82-9A7D0A2A460F}"/>
            </c:ext>
          </c:extLst>
        </c:ser>
        <c:dLbls>
          <c:showLegendKey val="0"/>
          <c:showVal val="0"/>
          <c:showCatName val="0"/>
          <c:showSerName val="0"/>
          <c:showPercent val="0"/>
          <c:showBubbleSize val="0"/>
        </c:dLbls>
        <c:axId val="594509496"/>
        <c:axId val="594509168"/>
      </c:scatterChart>
      <c:valAx>
        <c:axId val="594509168"/>
        <c:scaling>
          <c:orientation val="minMax"/>
          <c:max val="1"/>
          <c:min val="-1"/>
        </c:scaling>
        <c:delete val="1"/>
        <c:axPos val="l"/>
        <c:numFmt formatCode="General" sourceLinked="1"/>
        <c:majorTickMark val="out"/>
        <c:minorTickMark val="none"/>
        <c:tickLblPos val="nextTo"/>
        <c:crossAx val="594509496"/>
        <c:crosses val="autoZero"/>
        <c:crossBetween val="midCat"/>
      </c:valAx>
      <c:valAx>
        <c:axId val="594509496"/>
        <c:scaling>
          <c:orientation val="minMax"/>
          <c:max val="1"/>
          <c:min val="-1"/>
        </c:scaling>
        <c:delete val="1"/>
        <c:axPos val="b"/>
        <c:numFmt formatCode="General" sourceLinked="1"/>
        <c:majorTickMark val="out"/>
        <c:minorTickMark val="none"/>
        <c:tickLblPos val="nextTo"/>
        <c:crossAx val="59450916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0857010550755"/>
          <c:y val="0.13842316262345633"/>
          <c:w val="0.78593444387441447"/>
          <c:h val="0.81641416322814042"/>
        </c:manualLayout>
      </c:layout>
      <c:barChart>
        <c:barDir val="bar"/>
        <c:grouping val="clustered"/>
        <c:varyColors val="1"/>
        <c:dLbls>
          <c:showLegendKey val="0"/>
          <c:showVal val="0"/>
          <c:showCatName val="0"/>
          <c:showSerName val="0"/>
          <c:showPercent val="0"/>
          <c:showBubbleSize val="0"/>
        </c:dLbls>
        <c:gapWidth val="0"/>
        <c:overlap val="100"/>
        <c:axId val="341236640"/>
        <c:axId val="1"/>
      </c:barChart>
      <c:catAx>
        <c:axId val="34123664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
        <c:crosses val="autoZero"/>
        <c:auto val="1"/>
        <c:lblAlgn val="ctr"/>
        <c:lblOffset val="60"/>
        <c:tickLblSkip val="1"/>
        <c:tickMarkSkip val="1"/>
        <c:noMultiLvlLbl val="0"/>
      </c:catAx>
      <c:valAx>
        <c:axId val="1"/>
        <c:scaling>
          <c:orientation val="minMax"/>
          <c:max val="6000"/>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EC"/>
          </a:p>
        </c:txPr>
        <c:crossAx val="341236640"/>
        <c:crosses val="autoZero"/>
        <c:crossBetween val="between"/>
      </c:valAx>
      <c:spPr>
        <a:noFill/>
        <a:ln w="12700">
          <a:solidFill>
            <a:srgbClr val="FFFFFF"/>
          </a:solidFill>
          <a:prstDash val="solid"/>
        </a:ln>
      </c:spPr>
    </c:plotArea>
    <c:plotVisOnly val="1"/>
    <c:dispBlanksAs val="gap"/>
    <c:showDLblsOverMax val="0"/>
  </c:chart>
  <c:spPr>
    <a:noFill/>
    <a:ln w="6350">
      <a:noFill/>
    </a:ln>
  </c:spPr>
  <c:txPr>
    <a:bodyPr/>
    <a:lstStyle/>
    <a:p>
      <a:pPr>
        <a:defRPr sz="1200" b="0" i="0" u="none" strike="noStrike" baseline="0">
          <a:solidFill>
            <a:srgbClr val="000000"/>
          </a:solidFill>
          <a:latin typeface="Arial"/>
          <a:ea typeface="Arial"/>
          <a:cs typeface="Arial"/>
        </a:defRPr>
      </a:pPr>
      <a:endParaRPr lang="es-EC"/>
    </a:p>
  </c:txPr>
  <c:printSettings>
    <c:headerFooter alignWithMargins="0"/>
    <c:pageMargins b="1" l="0.75" r="0.75" t="1" header="0" footer="0"/>
    <c:pageSetup paperSize="9" orientation="landscape" horizontalDpi="1200" verticalDpi="120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ÁREA</a:t>
            </a:r>
            <a:r>
              <a:rPr lang="es-EC" baseline="0"/>
              <a:t> n</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'ÁREA n'!$B$41</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n'!$E$41</c:f>
              <c:numCache>
                <c:formatCode>General</c:formatCode>
                <c:ptCount val="1"/>
                <c:pt idx="0">
                  <c:v>0</c:v>
                </c:pt>
              </c:numCache>
            </c:numRef>
          </c:val>
          <c:extLst>
            <c:ext xmlns:c16="http://schemas.microsoft.com/office/drawing/2014/chart" uri="{C3380CC4-5D6E-409C-BE32-E72D297353CC}">
              <c16:uniqueId val="{00000000-5BFF-461C-A8A6-24AD47A7C64F}"/>
            </c:ext>
          </c:extLst>
        </c:ser>
        <c:ser>
          <c:idx val="7"/>
          <c:order val="1"/>
          <c:tx>
            <c:strRef>
              <c:f>'ÁREA n'!$E$42</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1-5BFF-461C-A8A6-24AD47A7C64F}"/>
            </c:ext>
          </c:extLst>
        </c:ser>
        <c:ser>
          <c:idx val="5"/>
          <c:order val="2"/>
          <c:tx>
            <c:strRef>
              <c:f>'ÁREA n'!$B$39</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n'!$E$39</c:f>
              <c:numCache>
                <c:formatCode>General</c:formatCode>
                <c:ptCount val="1"/>
              </c:numCache>
            </c:numRef>
          </c:val>
          <c:extLst>
            <c:ext xmlns:c16="http://schemas.microsoft.com/office/drawing/2014/chart" uri="{C3380CC4-5D6E-409C-BE32-E72D297353CC}">
              <c16:uniqueId val="{00000002-5BFF-461C-A8A6-24AD47A7C64F}"/>
            </c:ext>
          </c:extLst>
        </c:ser>
        <c:ser>
          <c:idx val="4"/>
          <c:order val="3"/>
          <c:tx>
            <c:strRef>
              <c:f>'ÁREA n'!$B$38</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n'!$E$38</c:f>
              <c:numCache>
                <c:formatCode>General</c:formatCode>
                <c:ptCount val="1"/>
              </c:numCache>
            </c:numRef>
          </c:val>
          <c:extLst>
            <c:ext xmlns:c16="http://schemas.microsoft.com/office/drawing/2014/chart" uri="{C3380CC4-5D6E-409C-BE32-E72D297353CC}">
              <c16:uniqueId val="{00000003-5BFF-461C-A8A6-24AD47A7C64F}"/>
            </c:ext>
          </c:extLst>
        </c:ser>
        <c:ser>
          <c:idx val="3"/>
          <c:order val="4"/>
          <c:tx>
            <c:strRef>
              <c:f>'ÁREA n'!$B$37</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n'!$E$37</c:f>
              <c:numCache>
                <c:formatCode>General</c:formatCode>
                <c:ptCount val="1"/>
              </c:numCache>
            </c:numRef>
          </c:val>
          <c:extLst>
            <c:ext xmlns:c16="http://schemas.microsoft.com/office/drawing/2014/chart" uri="{C3380CC4-5D6E-409C-BE32-E72D297353CC}">
              <c16:uniqueId val="{00000004-5BFF-461C-A8A6-24AD47A7C64F}"/>
            </c:ext>
          </c:extLst>
        </c:ser>
        <c:ser>
          <c:idx val="2"/>
          <c:order val="5"/>
          <c:tx>
            <c:strRef>
              <c:f>'ÁREA n'!$B$36</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n'!$E$36</c:f>
              <c:numCache>
                <c:formatCode>General</c:formatCode>
                <c:ptCount val="1"/>
              </c:numCache>
            </c:numRef>
          </c:val>
          <c:extLst>
            <c:ext xmlns:c16="http://schemas.microsoft.com/office/drawing/2014/chart" uri="{C3380CC4-5D6E-409C-BE32-E72D297353CC}">
              <c16:uniqueId val="{00000005-5BFF-461C-A8A6-24AD47A7C64F}"/>
            </c:ext>
          </c:extLst>
        </c:ser>
        <c:ser>
          <c:idx val="1"/>
          <c:order val="6"/>
          <c:tx>
            <c:strRef>
              <c:f>'ÁREA n'!$B$35</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n'!$E$35</c:f>
              <c:numCache>
                <c:formatCode>General</c:formatCode>
                <c:ptCount val="1"/>
              </c:numCache>
            </c:numRef>
          </c:val>
          <c:extLst>
            <c:ext xmlns:c16="http://schemas.microsoft.com/office/drawing/2014/chart" uri="{C3380CC4-5D6E-409C-BE32-E72D297353CC}">
              <c16:uniqueId val="{00000006-5BFF-461C-A8A6-24AD47A7C64F}"/>
            </c:ext>
          </c:extLst>
        </c:ser>
        <c:ser>
          <c:idx val="0"/>
          <c:order val="7"/>
          <c:tx>
            <c:strRef>
              <c:f>'ÁREA n'!$B$34</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n'!$E$34</c:f>
              <c:numCache>
                <c:formatCode>General</c:formatCode>
                <c:ptCount val="1"/>
              </c:numCache>
            </c:numRef>
          </c:val>
          <c:extLst>
            <c:ext xmlns:c16="http://schemas.microsoft.com/office/drawing/2014/chart" uri="{C3380CC4-5D6E-409C-BE32-E72D297353CC}">
              <c16:uniqueId val="{00000007-5BFF-461C-A8A6-24AD47A7C64F}"/>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1-9F59-4BCE-909E-6D1CF6A8CBD0}"/>
              </c:ext>
            </c:extLst>
          </c:dPt>
          <c:dPt>
            <c:idx val="1"/>
            <c:bubble3D val="0"/>
            <c:spPr>
              <a:solidFill>
                <a:srgbClr val="FFDA3B"/>
              </a:solidFill>
              <a:ln w="19050">
                <a:solidFill>
                  <a:schemeClr val="lt1"/>
                </a:solidFill>
              </a:ln>
              <a:effectLst/>
            </c:spPr>
            <c:extLst>
              <c:ext xmlns:c16="http://schemas.microsoft.com/office/drawing/2014/chart" uri="{C3380CC4-5D6E-409C-BE32-E72D297353CC}">
                <c16:uniqueId val="{00000003-9F59-4BCE-909E-6D1CF6A8CBD0}"/>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9F59-4BCE-909E-6D1CF6A8CBD0}"/>
              </c:ext>
            </c:extLst>
          </c:dPt>
          <c:dPt>
            <c:idx val="3"/>
            <c:bubble3D val="0"/>
            <c:spPr>
              <a:noFill/>
              <a:ln w="19050">
                <a:noFill/>
              </a:ln>
              <a:effectLst/>
            </c:spPr>
            <c:extLst>
              <c:ext xmlns:c16="http://schemas.microsoft.com/office/drawing/2014/chart" uri="{C3380CC4-5D6E-409C-BE32-E72D297353CC}">
                <c16:uniqueId val="{00000007-9F59-4BCE-909E-6D1CF6A8CBD0}"/>
              </c:ext>
            </c:extLst>
          </c:dPt>
          <c:val>
            <c:numRef>
              <c:f>'ÁREA n'!$Z$15:$Z$18</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8-9F59-4BCE-909E-6D1CF6A8CBD0}"/>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linea</c:v>
          </c:tx>
          <c:spPr>
            <a:ln w="19050" cap="rnd">
              <a:solidFill>
                <a:schemeClr val="accent2"/>
              </a:solidFill>
              <a:round/>
              <a:tailEnd type="triangle"/>
            </a:ln>
            <a:effectLst/>
          </c:spPr>
          <c:marker>
            <c:symbol val="circle"/>
            <c:size val="5"/>
            <c:spPr>
              <a:solidFill>
                <a:schemeClr val="accent2"/>
              </a:solidFill>
              <a:ln w="9525">
                <a:solidFill>
                  <a:schemeClr val="accent2"/>
                </a:solidFill>
              </a:ln>
              <a:effectLst/>
            </c:spPr>
          </c:marker>
          <c:dPt>
            <c:idx val="0"/>
            <c:marker>
              <c:symbol val="circle"/>
              <c:size val="5"/>
              <c:spPr>
                <a:solidFill>
                  <a:schemeClr val="tx1"/>
                </a:solidFill>
                <a:ln w="9525">
                  <a:solidFill>
                    <a:schemeClr val="tx1"/>
                  </a:solid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A-9F59-4BCE-909E-6D1CF6A8CBD0}"/>
              </c:ext>
            </c:extLst>
          </c:dPt>
          <c:dPt>
            <c:idx val="1"/>
            <c:marker>
              <c:symbol val="circle"/>
              <c:size val="5"/>
              <c:spPr>
                <a:noFill/>
                <a:ln w="9525">
                  <a:no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C-9F59-4BCE-909E-6D1CF6A8CBD0}"/>
              </c:ext>
            </c:extLst>
          </c:dPt>
          <c:xVal>
            <c:numRef>
              <c:f>'ÁREA n'!$U$23:$U$24</c:f>
              <c:numCache>
                <c:formatCode>General</c:formatCode>
                <c:ptCount val="2"/>
                <c:pt idx="0">
                  <c:v>0</c:v>
                </c:pt>
                <c:pt idx="1">
                  <c:v>0.95105651629515353</c:v>
                </c:pt>
              </c:numCache>
            </c:numRef>
          </c:xVal>
          <c:yVal>
            <c:numRef>
              <c:f>'ÁREA n'!$V$23:$V$24</c:f>
              <c:numCache>
                <c:formatCode>General</c:formatCode>
                <c:ptCount val="2"/>
                <c:pt idx="0">
                  <c:v>0</c:v>
                </c:pt>
                <c:pt idx="1">
                  <c:v>0.30901699437494751</c:v>
                </c:pt>
              </c:numCache>
            </c:numRef>
          </c:yVal>
          <c:smooth val="1"/>
          <c:extLst>
            <c:ext xmlns:c16="http://schemas.microsoft.com/office/drawing/2014/chart" uri="{C3380CC4-5D6E-409C-BE32-E72D297353CC}">
              <c16:uniqueId val="{0000000D-9F59-4BCE-909E-6D1CF6A8CBD0}"/>
            </c:ext>
          </c:extLst>
        </c:ser>
        <c:dLbls>
          <c:showLegendKey val="0"/>
          <c:showVal val="0"/>
          <c:showCatName val="0"/>
          <c:showSerName val="0"/>
          <c:showPercent val="0"/>
          <c:showBubbleSize val="0"/>
        </c:dLbls>
        <c:axId val="594509496"/>
        <c:axId val="594509168"/>
      </c:scatterChart>
      <c:valAx>
        <c:axId val="594509168"/>
        <c:scaling>
          <c:orientation val="minMax"/>
          <c:max val="1"/>
          <c:min val="-1"/>
        </c:scaling>
        <c:delete val="1"/>
        <c:axPos val="l"/>
        <c:numFmt formatCode="General" sourceLinked="1"/>
        <c:majorTickMark val="out"/>
        <c:minorTickMark val="none"/>
        <c:tickLblPos val="nextTo"/>
        <c:crossAx val="594509496"/>
        <c:crosses val="autoZero"/>
        <c:crossBetween val="midCat"/>
      </c:valAx>
      <c:valAx>
        <c:axId val="594509496"/>
        <c:scaling>
          <c:orientation val="minMax"/>
          <c:max val="1"/>
          <c:min val="-1"/>
        </c:scaling>
        <c:delete val="1"/>
        <c:axPos val="b"/>
        <c:numFmt formatCode="General" sourceLinked="1"/>
        <c:majorTickMark val="out"/>
        <c:minorTickMark val="none"/>
        <c:tickLblPos val="nextTo"/>
        <c:crossAx val="59450916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3-BB2C-447E-B5C7-8978132DE6CA}"/>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4-BB2C-447E-B5C7-8978132DE6CA}"/>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BB2C-447E-B5C7-8978132DE6CA}"/>
              </c:ext>
            </c:extLst>
          </c:dPt>
          <c:dPt>
            <c:idx val="3"/>
            <c:bubble3D val="0"/>
            <c:spPr>
              <a:noFill/>
              <a:ln w="19050">
                <a:noFill/>
              </a:ln>
              <a:effectLst/>
            </c:spPr>
            <c:extLst>
              <c:ext xmlns:c16="http://schemas.microsoft.com/office/drawing/2014/chart" uri="{C3380CC4-5D6E-409C-BE32-E72D297353CC}">
                <c16:uniqueId val="{00000001-BB2C-447E-B5C7-8978132DE6CA}"/>
              </c:ext>
            </c:extLst>
          </c:dPt>
          <c:val>
            <c:numRef>
              <c:f>'RESULTADOS '!$Y$21:$Y$24</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0-BB2C-447E-B5C7-8978132DE6CA}"/>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puntos</c:v>
          </c:tx>
          <c:spPr>
            <a:ln w="19050" cap="rnd">
              <a:solidFill>
                <a:sysClr val="windowText" lastClr="000000"/>
              </a:solidFill>
              <a:round/>
              <a:headEnd type="oval"/>
              <a:tailEnd type="triangle"/>
            </a:ln>
            <a:effectLst/>
          </c:spPr>
          <c:marker>
            <c:symbol val="circle"/>
            <c:size val="5"/>
            <c:spPr>
              <a:solidFill>
                <a:schemeClr val="accent2"/>
              </a:solidFill>
              <a:ln w="19050">
                <a:solidFill>
                  <a:schemeClr val="tx1"/>
                </a:solidFill>
              </a:ln>
              <a:effectLst/>
            </c:spPr>
          </c:marker>
          <c:dPt>
            <c:idx val="0"/>
            <c:marker>
              <c:symbol val="circle"/>
              <c:size val="5"/>
              <c:spPr>
                <a:noFill/>
                <a:ln w="19050">
                  <a:solidFill>
                    <a:schemeClr val="tx1"/>
                  </a:solidFill>
                </a:ln>
                <a:effectLst/>
              </c:spPr>
            </c:marker>
            <c:bubble3D val="0"/>
            <c:spPr>
              <a:ln w="19050" cap="rnd">
                <a:solidFill>
                  <a:srgbClr val="000000"/>
                </a:solidFill>
                <a:round/>
                <a:headEnd type="oval"/>
                <a:tailEnd type="triangle"/>
              </a:ln>
              <a:effectLst/>
            </c:spPr>
            <c:extLst>
              <c:ext xmlns:c16="http://schemas.microsoft.com/office/drawing/2014/chart" uri="{C3380CC4-5D6E-409C-BE32-E72D297353CC}">
                <c16:uniqueId val="{00000006-BB2C-447E-B5C7-8978132DE6CA}"/>
              </c:ext>
            </c:extLst>
          </c:dPt>
          <c:dPt>
            <c:idx val="1"/>
            <c:marker>
              <c:symbol val="circle"/>
              <c:size val="5"/>
              <c:spPr>
                <a:noFill/>
                <a:ln w="19050">
                  <a:noFill/>
                </a:ln>
                <a:effectLst/>
              </c:spPr>
            </c:marker>
            <c:bubble3D val="0"/>
            <c:extLst>
              <c:ext xmlns:c16="http://schemas.microsoft.com/office/drawing/2014/chart" uri="{C3380CC4-5D6E-409C-BE32-E72D297353CC}">
                <c16:uniqueId val="{00000007-BB2C-447E-B5C7-8978132DE6CA}"/>
              </c:ext>
            </c:extLst>
          </c:dPt>
          <c:xVal>
            <c:numRef>
              <c:f>'RESULTADOS '!$T$29:$T$30</c:f>
              <c:numCache>
                <c:formatCode>General</c:formatCode>
                <c:ptCount val="2"/>
                <c:pt idx="0">
                  <c:v>0</c:v>
                </c:pt>
                <c:pt idx="1">
                  <c:v>0.98768834059513766</c:v>
                </c:pt>
              </c:numCache>
            </c:numRef>
          </c:xVal>
          <c:yVal>
            <c:numRef>
              <c:f>'RESULTADOS '!$U$29:$U$30</c:f>
              <c:numCache>
                <c:formatCode>General</c:formatCode>
                <c:ptCount val="2"/>
                <c:pt idx="0">
                  <c:v>0</c:v>
                </c:pt>
                <c:pt idx="1">
                  <c:v>0.15643446504023098</c:v>
                </c:pt>
              </c:numCache>
            </c:numRef>
          </c:yVal>
          <c:smooth val="1"/>
          <c:extLst>
            <c:ext xmlns:c16="http://schemas.microsoft.com/office/drawing/2014/chart" uri="{C3380CC4-5D6E-409C-BE32-E72D297353CC}">
              <c16:uniqueId val="{00000002-BB2C-447E-B5C7-8978132DE6CA}"/>
            </c:ext>
          </c:extLst>
        </c:ser>
        <c:dLbls>
          <c:showLegendKey val="0"/>
          <c:showVal val="0"/>
          <c:showCatName val="0"/>
          <c:showSerName val="0"/>
          <c:showPercent val="0"/>
          <c:showBubbleSize val="0"/>
        </c:dLbls>
        <c:axId val="456319632"/>
        <c:axId val="456321600"/>
      </c:scatterChart>
      <c:valAx>
        <c:axId val="456321600"/>
        <c:scaling>
          <c:orientation val="minMax"/>
          <c:max val="1"/>
          <c:min val="-1"/>
        </c:scaling>
        <c:delete val="1"/>
        <c:axPos val="l"/>
        <c:numFmt formatCode="General" sourceLinked="1"/>
        <c:majorTickMark val="out"/>
        <c:minorTickMark val="none"/>
        <c:tickLblPos val="nextTo"/>
        <c:crossAx val="456319632"/>
        <c:crosses val="autoZero"/>
        <c:crossBetween val="midCat"/>
      </c:valAx>
      <c:valAx>
        <c:axId val="456319632"/>
        <c:scaling>
          <c:orientation val="minMax"/>
          <c:max val="1"/>
          <c:min val="-1"/>
        </c:scaling>
        <c:delete val="1"/>
        <c:axPos val="b"/>
        <c:numFmt formatCode="General" sourceLinked="1"/>
        <c:majorTickMark val="out"/>
        <c:minorTickMark val="none"/>
        <c:tickLblPos val="nextTo"/>
        <c:crossAx val="456321600"/>
        <c:crosses val="autoZero"/>
        <c:crossBetween val="midCat"/>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0857010550755"/>
          <c:y val="0.13842316262345633"/>
          <c:w val="0.78593444387441447"/>
          <c:h val="0.81641416322814042"/>
        </c:manualLayout>
      </c:layout>
      <c:barChart>
        <c:barDir val="bar"/>
        <c:grouping val="clustered"/>
        <c:varyColors val="1"/>
        <c:dLbls>
          <c:showLegendKey val="0"/>
          <c:showVal val="0"/>
          <c:showCatName val="0"/>
          <c:showSerName val="0"/>
          <c:showPercent val="0"/>
          <c:showBubbleSize val="0"/>
        </c:dLbls>
        <c:gapWidth val="0"/>
        <c:overlap val="100"/>
        <c:axId val="341236640"/>
        <c:axId val="1"/>
      </c:barChart>
      <c:catAx>
        <c:axId val="34123664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
        <c:crosses val="autoZero"/>
        <c:auto val="1"/>
        <c:lblAlgn val="ctr"/>
        <c:lblOffset val="60"/>
        <c:tickLblSkip val="1"/>
        <c:tickMarkSkip val="1"/>
        <c:noMultiLvlLbl val="0"/>
      </c:catAx>
      <c:valAx>
        <c:axId val="1"/>
        <c:scaling>
          <c:orientation val="minMax"/>
          <c:max val="6000"/>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EC"/>
          </a:p>
        </c:txPr>
        <c:crossAx val="341236640"/>
        <c:crosses val="autoZero"/>
        <c:crossBetween val="between"/>
      </c:valAx>
      <c:spPr>
        <a:noFill/>
        <a:ln w="12700">
          <a:solidFill>
            <a:srgbClr val="FFFFFF"/>
          </a:solidFill>
          <a:prstDash val="solid"/>
        </a:ln>
      </c:spPr>
    </c:plotArea>
    <c:plotVisOnly val="1"/>
    <c:dispBlanksAs val="gap"/>
    <c:showDLblsOverMax val="0"/>
  </c:chart>
  <c:spPr>
    <a:noFill/>
    <a:ln w="6350">
      <a:noFill/>
    </a:ln>
  </c:spPr>
  <c:txPr>
    <a:bodyPr/>
    <a:lstStyle/>
    <a:p>
      <a:pPr>
        <a:defRPr sz="1200" b="0" i="0" u="none" strike="noStrike" baseline="0">
          <a:solidFill>
            <a:srgbClr val="000000"/>
          </a:solidFill>
          <a:latin typeface="Arial"/>
          <a:ea typeface="Arial"/>
          <a:cs typeface="Arial"/>
        </a:defRPr>
      </a:pPr>
      <a:endParaRPr lang="es-EC"/>
    </a:p>
  </c:txPr>
  <c:printSettings>
    <c:headerFooter alignWithMargins="0"/>
    <c:pageMargins b="1" l="0.75" r="0.75" t="1" header="0" footer="0"/>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ÁREA</a:t>
            </a:r>
            <a:r>
              <a:rPr lang="es-EC" baseline="0"/>
              <a:t> 1</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'ÁREA 1'!$B$41</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1'!$E$41</c:f>
              <c:numCache>
                <c:formatCode>General</c:formatCode>
                <c:ptCount val="1"/>
                <c:pt idx="0">
                  <c:v>0</c:v>
                </c:pt>
              </c:numCache>
            </c:numRef>
          </c:val>
          <c:extLst>
            <c:ext xmlns:c16="http://schemas.microsoft.com/office/drawing/2014/chart" uri="{C3380CC4-5D6E-409C-BE32-E72D297353CC}">
              <c16:uniqueId val="{00000000-FB39-472A-B53A-1CD4615BC2F3}"/>
            </c:ext>
          </c:extLst>
        </c:ser>
        <c:ser>
          <c:idx val="7"/>
          <c:order val="1"/>
          <c:tx>
            <c:strRef>
              <c:f>'ÁREA 1'!$E$42</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1-FB39-472A-B53A-1CD4615BC2F3}"/>
            </c:ext>
          </c:extLst>
        </c:ser>
        <c:ser>
          <c:idx val="5"/>
          <c:order val="2"/>
          <c:tx>
            <c:strRef>
              <c:f>'ÁREA 1'!$B$39</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1'!$E$39</c:f>
              <c:numCache>
                <c:formatCode>General</c:formatCode>
                <c:ptCount val="1"/>
              </c:numCache>
            </c:numRef>
          </c:val>
          <c:extLst>
            <c:ext xmlns:c16="http://schemas.microsoft.com/office/drawing/2014/chart" uri="{C3380CC4-5D6E-409C-BE32-E72D297353CC}">
              <c16:uniqueId val="{00000002-FB39-472A-B53A-1CD4615BC2F3}"/>
            </c:ext>
          </c:extLst>
        </c:ser>
        <c:ser>
          <c:idx val="4"/>
          <c:order val="3"/>
          <c:tx>
            <c:strRef>
              <c:f>'ÁREA 1'!$B$38</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1'!$E$38</c:f>
              <c:numCache>
                <c:formatCode>General</c:formatCode>
                <c:ptCount val="1"/>
              </c:numCache>
            </c:numRef>
          </c:val>
          <c:extLst>
            <c:ext xmlns:c16="http://schemas.microsoft.com/office/drawing/2014/chart" uri="{C3380CC4-5D6E-409C-BE32-E72D297353CC}">
              <c16:uniqueId val="{00000003-FB39-472A-B53A-1CD4615BC2F3}"/>
            </c:ext>
          </c:extLst>
        </c:ser>
        <c:ser>
          <c:idx val="3"/>
          <c:order val="4"/>
          <c:tx>
            <c:strRef>
              <c:f>'ÁREA 1'!$B$37</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1'!$E$37</c:f>
              <c:numCache>
                <c:formatCode>General</c:formatCode>
                <c:ptCount val="1"/>
              </c:numCache>
            </c:numRef>
          </c:val>
          <c:extLst>
            <c:ext xmlns:c16="http://schemas.microsoft.com/office/drawing/2014/chart" uri="{C3380CC4-5D6E-409C-BE32-E72D297353CC}">
              <c16:uniqueId val="{00000004-FB39-472A-B53A-1CD4615BC2F3}"/>
            </c:ext>
          </c:extLst>
        </c:ser>
        <c:ser>
          <c:idx val="2"/>
          <c:order val="5"/>
          <c:tx>
            <c:strRef>
              <c:f>'ÁREA 1'!$B$36</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1'!$E$36</c:f>
              <c:numCache>
                <c:formatCode>General</c:formatCode>
                <c:ptCount val="1"/>
              </c:numCache>
            </c:numRef>
          </c:val>
          <c:extLst>
            <c:ext xmlns:c16="http://schemas.microsoft.com/office/drawing/2014/chart" uri="{C3380CC4-5D6E-409C-BE32-E72D297353CC}">
              <c16:uniqueId val="{00000005-FB39-472A-B53A-1CD4615BC2F3}"/>
            </c:ext>
          </c:extLst>
        </c:ser>
        <c:ser>
          <c:idx val="1"/>
          <c:order val="6"/>
          <c:tx>
            <c:strRef>
              <c:f>'ÁREA 1'!$B$35</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1'!$E$35</c:f>
              <c:numCache>
                <c:formatCode>General</c:formatCode>
                <c:ptCount val="1"/>
              </c:numCache>
            </c:numRef>
          </c:val>
          <c:extLst>
            <c:ext xmlns:c16="http://schemas.microsoft.com/office/drawing/2014/chart" uri="{C3380CC4-5D6E-409C-BE32-E72D297353CC}">
              <c16:uniqueId val="{00000006-FB39-472A-B53A-1CD4615BC2F3}"/>
            </c:ext>
          </c:extLst>
        </c:ser>
        <c:ser>
          <c:idx val="0"/>
          <c:order val="7"/>
          <c:tx>
            <c:strRef>
              <c:f>'ÁREA 1'!$B$34</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1'!$E$34</c:f>
              <c:numCache>
                <c:formatCode>General</c:formatCode>
                <c:ptCount val="1"/>
              </c:numCache>
            </c:numRef>
          </c:val>
          <c:extLst>
            <c:ext xmlns:c16="http://schemas.microsoft.com/office/drawing/2014/chart" uri="{C3380CC4-5D6E-409C-BE32-E72D297353CC}">
              <c16:uniqueId val="{00000007-FB39-472A-B53A-1CD4615BC2F3}"/>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2-5140-4DEF-8463-C3CA7F9FB5A3}"/>
              </c:ext>
            </c:extLst>
          </c:dPt>
          <c:dPt>
            <c:idx val="1"/>
            <c:bubble3D val="0"/>
            <c:spPr>
              <a:solidFill>
                <a:srgbClr val="FFDA3B"/>
              </a:solidFill>
              <a:ln w="19050">
                <a:solidFill>
                  <a:schemeClr val="lt1"/>
                </a:solidFill>
              </a:ln>
              <a:effectLst/>
            </c:spPr>
            <c:extLst>
              <c:ext xmlns:c16="http://schemas.microsoft.com/office/drawing/2014/chart" uri="{C3380CC4-5D6E-409C-BE32-E72D297353CC}">
                <c16:uniqueId val="{00000003-5140-4DEF-8463-C3CA7F9FB5A3}"/>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4-5140-4DEF-8463-C3CA7F9FB5A3}"/>
              </c:ext>
            </c:extLst>
          </c:dPt>
          <c:dPt>
            <c:idx val="3"/>
            <c:bubble3D val="0"/>
            <c:spPr>
              <a:noFill/>
              <a:ln w="19050">
                <a:noFill/>
              </a:ln>
              <a:effectLst/>
            </c:spPr>
            <c:extLst>
              <c:ext xmlns:c16="http://schemas.microsoft.com/office/drawing/2014/chart" uri="{C3380CC4-5D6E-409C-BE32-E72D297353CC}">
                <c16:uniqueId val="{00000001-5140-4DEF-8463-C3CA7F9FB5A3}"/>
              </c:ext>
            </c:extLst>
          </c:dPt>
          <c:val>
            <c:numRef>
              <c:f>'ÁREA 1'!$Z$15:$Z$18</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0-5140-4DEF-8463-C3CA7F9FB5A3}"/>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linea</c:v>
          </c:tx>
          <c:spPr>
            <a:ln w="19050" cap="rnd">
              <a:solidFill>
                <a:schemeClr val="accent2"/>
              </a:solidFill>
              <a:round/>
              <a:tailEnd type="triangle"/>
            </a:ln>
            <a:effectLst/>
          </c:spPr>
          <c:marker>
            <c:symbol val="circle"/>
            <c:size val="5"/>
            <c:spPr>
              <a:solidFill>
                <a:schemeClr val="accent2"/>
              </a:solidFill>
              <a:ln w="9525">
                <a:solidFill>
                  <a:schemeClr val="accent2"/>
                </a:solidFill>
              </a:ln>
              <a:effectLst/>
            </c:spPr>
          </c:marker>
          <c:dPt>
            <c:idx val="0"/>
            <c:marker>
              <c:symbol val="circle"/>
              <c:size val="5"/>
              <c:spPr>
                <a:solidFill>
                  <a:schemeClr val="tx1"/>
                </a:solidFill>
                <a:ln w="9525">
                  <a:solidFill>
                    <a:schemeClr val="tx1"/>
                  </a:solid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9-5140-4DEF-8463-C3CA7F9FB5A3}"/>
              </c:ext>
            </c:extLst>
          </c:dPt>
          <c:dPt>
            <c:idx val="1"/>
            <c:marker>
              <c:symbol val="circle"/>
              <c:size val="5"/>
              <c:spPr>
                <a:noFill/>
                <a:ln w="9525">
                  <a:no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6-5140-4DEF-8463-C3CA7F9FB5A3}"/>
              </c:ext>
            </c:extLst>
          </c:dPt>
          <c:xVal>
            <c:numRef>
              <c:f>'ÁREA 1'!$U$23:$U$24</c:f>
              <c:numCache>
                <c:formatCode>General</c:formatCode>
                <c:ptCount val="2"/>
                <c:pt idx="0">
                  <c:v>0</c:v>
                </c:pt>
                <c:pt idx="1">
                  <c:v>0.95105651629515353</c:v>
                </c:pt>
              </c:numCache>
            </c:numRef>
          </c:xVal>
          <c:yVal>
            <c:numRef>
              <c:f>'ÁREA 1'!$V$23:$V$24</c:f>
              <c:numCache>
                <c:formatCode>General</c:formatCode>
                <c:ptCount val="2"/>
                <c:pt idx="0">
                  <c:v>0</c:v>
                </c:pt>
                <c:pt idx="1">
                  <c:v>0.30901699437494751</c:v>
                </c:pt>
              </c:numCache>
            </c:numRef>
          </c:yVal>
          <c:smooth val="1"/>
          <c:extLst>
            <c:ext xmlns:c16="http://schemas.microsoft.com/office/drawing/2014/chart" uri="{C3380CC4-5D6E-409C-BE32-E72D297353CC}">
              <c16:uniqueId val="{00000005-5140-4DEF-8463-C3CA7F9FB5A3}"/>
            </c:ext>
          </c:extLst>
        </c:ser>
        <c:dLbls>
          <c:showLegendKey val="0"/>
          <c:showVal val="0"/>
          <c:showCatName val="0"/>
          <c:showSerName val="0"/>
          <c:showPercent val="0"/>
          <c:showBubbleSize val="0"/>
        </c:dLbls>
        <c:axId val="594509496"/>
        <c:axId val="594509168"/>
      </c:scatterChart>
      <c:valAx>
        <c:axId val="594509168"/>
        <c:scaling>
          <c:orientation val="minMax"/>
          <c:max val="1"/>
          <c:min val="-1"/>
        </c:scaling>
        <c:delete val="1"/>
        <c:axPos val="l"/>
        <c:numFmt formatCode="General" sourceLinked="1"/>
        <c:majorTickMark val="out"/>
        <c:minorTickMark val="none"/>
        <c:tickLblPos val="nextTo"/>
        <c:crossAx val="594509496"/>
        <c:crosses val="autoZero"/>
        <c:crossBetween val="midCat"/>
      </c:valAx>
      <c:valAx>
        <c:axId val="594509496"/>
        <c:scaling>
          <c:orientation val="minMax"/>
          <c:max val="1"/>
          <c:min val="-1"/>
        </c:scaling>
        <c:delete val="1"/>
        <c:axPos val="b"/>
        <c:numFmt formatCode="General" sourceLinked="1"/>
        <c:majorTickMark val="out"/>
        <c:minorTickMark val="none"/>
        <c:tickLblPos val="nextTo"/>
        <c:crossAx val="59450916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0857010550755"/>
          <c:y val="0.13842316262345633"/>
          <c:w val="0.78593444387441447"/>
          <c:h val="0.81641416322814042"/>
        </c:manualLayout>
      </c:layout>
      <c:barChart>
        <c:barDir val="bar"/>
        <c:grouping val="clustered"/>
        <c:varyColors val="1"/>
        <c:dLbls>
          <c:showLegendKey val="0"/>
          <c:showVal val="0"/>
          <c:showCatName val="0"/>
          <c:showSerName val="0"/>
          <c:showPercent val="0"/>
          <c:showBubbleSize val="0"/>
        </c:dLbls>
        <c:gapWidth val="0"/>
        <c:overlap val="100"/>
        <c:axId val="341236640"/>
        <c:axId val="1"/>
      </c:barChart>
      <c:catAx>
        <c:axId val="34123664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
        <c:crosses val="autoZero"/>
        <c:auto val="1"/>
        <c:lblAlgn val="ctr"/>
        <c:lblOffset val="60"/>
        <c:tickLblSkip val="1"/>
        <c:tickMarkSkip val="1"/>
        <c:noMultiLvlLbl val="0"/>
      </c:catAx>
      <c:valAx>
        <c:axId val="1"/>
        <c:scaling>
          <c:orientation val="minMax"/>
          <c:max val="6000"/>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EC"/>
          </a:p>
        </c:txPr>
        <c:crossAx val="341236640"/>
        <c:crosses val="autoZero"/>
        <c:crossBetween val="between"/>
      </c:valAx>
      <c:spPr>
        <a:noFill/>
        <a:ln w="12700">
          <a:solidFill>
            <a:srgbClr val="FFFFFF"/>
          </a:solidFill>
          <a:prstDash val="solid"/>
        </a:ln>
      </c:spPr>
    </c:plotArea>
    <c:plotVisOnly val="1"/>
    <c:dispBlanksAs val="gap"/>
    <c:showDLblsOverMax val="0"/>
  </c:chart>
  <c:spPr>
    <a:noFill/>
    <a:ln w="6350">
      <a:noFill/>
    </a:ln>
  </c:spPr>
  <c:txPr>
    <a:bodyPr/>
    <a:lstStyle/>
    <a:p>
      <a:pPr>
        <a:defRPr sz="1200" b="0" i="0" u="none" strike="noStrike" baseline="0">
          <a:solidFill>
            <a:srgbClr val="000000"/>
          </a:solidFill>
          <a:latin typeface="Arial"/>
          <a:ea typeface="Arial"/>
          <a:cs typeface="Arial"/>
        </a:defRPr>
      </a:pPr>
      <a:endParaRPr lang="es-EC"/>
    </a:p>
  </c:txPr>
  <c:printSettings>
    <c:headerFooter alignWithMargins="0"/>
    <c:pageMargins b="1" l="0.75" r="0.7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EC"/>
              <a:t>ÁREA</a:t>
            </a:r>
            <a:r>
              <a:rPr lang="es-EC" baseline="0"/>
              <a:t> 2</a:t>
            </a:r>
            <a:endParaRPr lang="es-EC"/>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EC"/>
        </a:p>
      </c:txPr>
    </c:title>
    <c:autoTitleDeleted val="0"/>
    <c:plotArea>
      <c:layout/>
      <c:barChart>
        <c:barDir val="bar"/>
        <c:grouping val="clustered"/>
        <c:varyColors val="0"/>
        <c:ser>
          <c:idx val="6"/>
          <c:order val="0"/>
          <c:tx>
            <c:strRef>
              <c:f>'ÁREA 2'!$B$41</c:f>
              <c:strCache>
                <c:ptCount val="1"/>
                <c:pt idx="0">
                  <c:v>IR</c:v>
                </c:pt>
              </c:strCache>
            </c:strRef>
          </c:tx>
          <c:spPr>
            <a:pattFill prst="wdUpDiag">
              <a:fgClr>
                <a:srgbClr val="FFFF00"/>
              </a:fgClr>
              <a:bgClr>
                <a:schemeClr val="tx1"/>
              </a:bgClr>
            </a:pattFill>
            <a:ln w="9525" cap="rnd" cmpd="sng" algn="ctr">
              <a:gradFill flip="none" rotWithShape="1">
                <a:gsLst>
                  <a:gs pos="0">
                    <a:schemeClr val="accent2">
                      <a:lumMod val="5000"/>
                      <a:lumOff val="95000"/>
                    </a:schemeClr>
                  </a:gs>
                  <a:gs pos="74000">
                    <a:schemeClr val="accent2">
                      <a:lumMod val="45000"/>
                      <a:lumOff val="55000"/>
                    </a:schemeClr>
                  </a:gs>
                  <a:gs pos="33000">
                    <a:srgbClr val="FF0000"/>
                  </a:gs>
                  <a:gs pos="100000">
                    <a:schemeClr val="accent2">
                      <a:lumMod val="30000"/>
                      <a:lumOff val="70000"/>
                    </a:schemeClr>
                  </a:gs>
                </a:gsLst>
                <a:lin ang="10800000" scaled="1"/>
                <a:tileRect/>
              </a:gradFill>
              <a:prstDash val="dash"/>
              <a:beve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2'!$E$41</c:f>
              <c:numCache>
                <c:formatCode>General</c:formatCode>
                <c:ptCount val="1"/>
                <c:pt idx="0">
                  <c:v>0</c:v>
                </c:pt>
              </c:numCache>
            </c:numRef>
          </c:val>
          <c:extLst>
            <c:ext xmlns:c16="http://schemas.microsoft.com/office/drawing/2014/chart" uri="{C3380CC4-5D6E-409C-BE32-E72D297353CC}">
              <c16:uniqueId val="{00000000-2FF4-4E2D-81D1-C8C1254DE6DD}"/>
            </c:ext>
          </c:extLst>
        </c:ser>
        <c:ser>
          <c:idx val="7"/>
          <c:order val="1"/>
          <c:tx>
            <c:strRef>
              <c:f>'ÁREA 2'!$E$42</c:f>
              <c:strCache>
                <c:ptCount val="1"/>
              </c:strCache>
            </c:strRef>
          </c:tx>
          <c:spPr>
            <a:solidFill>
              <a:schemeClr val="accent2">
                <a:lumMod val="60000"/>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'RESULTADOS '!$F$29</c:f>
              <c:numCache>
                <c:formatCode>General</c:formatCode>
                <c:ptCount val="1"/>
              </c:numCache>
            </c:numRef>
          </c:val>
          <c:extLst>
            <c:ext xmlns:c16="http://schemas.microsoft.com/office/drawing/2014/chart" uri="{C3380CC4-5D6E-409C-BE32-E72D297353CC}">
              <c16:uniqueId val="{00000001-2FF4-4E2D-81D1-C8C1254DE6DD}"/>
            </c:ext>
          </c:extLst>
        </c:ser>
        <c:ser>
          <c:idx val="5"/>
          <c:order val="2"/>
          <c:tx>
            <c:strRef>
              <c:f>'ÁREA 2'!$B$39</c:f>
              <c:strCache>
                <c:ptCount val="1"/>
                <c:pt idx="0">
                  <c:v>F</c:v>
                </c:pt>
              </c:strCache>
            </c:strRef>
          </c:tx>
          <c:spPr>
            <a:solidFill>
              <a:schemeClr val="accent6">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2'!$E$39</c:f>
              <c:numCache>
                <c:formatCode>General</c:formatCode>
                <c:ptCount val="1"/>
              </c:numCache>
            </c:numRef>
          </c:val>
          <c:extLst>
            <c:ext xmlns:c16="http://schemas.microsoft.com/office/drawing/2014/chart" uri="{C3380CC4-5D6E-409C-BE32-E72D297353CC}">
              <c16:uniqueId val="{00000002-2FF4-4E2D-81D1-C8C1254DE6DD}"/>
            </c:ext>
          </c:extLst>
        </c:ser>
        <c:ser>
          <c:idx val="4"/>
          <c:order val="3"/>
          <c:tx>
            <c:strRef>
              <c:f>'ÁREA 2'!$B$38</c:f>
              <c:strCache>
                <c:ptCount val="1"/>
                <c:pt idx="0">
                  <c:v>E</c:v>
                </c:pt>
              </c:strCache>
            </c:strRef>
          </c:tx>
          <c:spPr>
            <a:solidFill>
              <a:schemeClr val="accent5">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2'!$E$38</c:f>
              <c:numCache>
                <c:formatCode>General</c:formatCode>
                <c:ptCount val="1"/>
              </c:numCache>
            </c:numRef>
          </c:val>
          <c:extLst>
            <c:ext xmlns:c16="http://schemas.microsoft.com/office/drawing/2014/chart" uri="{C3380CC4-5D6E-409C-BE32-E72D297353CC}">
              <c16:uniqueId val="{00000003-2FF4-4E2D-81D1-C8C1254DE6DD}"/>
            </c:ext>
          </c:extLst>
        </c:ser>
        <c:ser>
          <c:idx val="3"/>
          <c:order val="4"/>
          <c:tx>
            <c:strRef>
              <c:f>'ÁREA 2'!$B$37</c:f>
              <c:strCache>
                <c:ptCount val="1"/>
                <c:pt idx="0">
                  <c:v>D</c:v>
                </c:pt>
              </c:strCache>
            </c:strRef>
          </c:tx>
          <c:spPr>
            <a:solidFill>
              <a:schemeClr val="accent4">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2'!$E$37</c:f>
              <c:numCache>
                <c:formatCode>General</c:formatCode>
                <c:ptCount val="1"/>
              </c:numCache>
            </c:numRef>
          </c:val>
          <c:extLst>
            <c:ext xmlns:c16="http://schemas.microsoft.com/office/drawing/2014/chart" uri="{C3380CC4-5D6E-409C-BE32-E72D297353CC}">
              <c16:uniqueId val="{00000004-2FF4-4E2D-81D1-C8C1254DE6DD}"/>
            </c:ext>
          </c:extLst>
        </c:ser>
        <c:ser>
          <c:idx val="2"/>
          <c:order val="5"/>
          <c:tx>
            <c:strRef>
              <c:f>'ÁREA 2'!$B$36</c:f>
              <c:strCache>
                <c:ptCount val="1"/>
                <c:pt idx="0">
                  <c:v>C</c:v>
                </c:pt>
              </c:strCache>
            </c:strRef>
          </c:tx>
          <c:spPr>
            <a:solidFill>
              <a:schemeClr val="accent3">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2'!$E$36</c:f>
              <c:numCache>
                <c:formatCode>General</c:formatCode>
                <c:ptCount val="1"/>
              </c:numCache>
            </c:numRef>
          </c:val>
          <c:extLst>
            <c:ext xmlns:c16="http://schemas.microsoft.com/office/drawing/2014/chart" uri="{C3380CC4-5D6E-409C-BE32-E72D297353CC}">
              <c16:uniqueId val="{00000005-2FF4-4E2D-81D1-C8C1254DE6DD}"/>
            </c:ext>
          </c:extLst>
        </c:ser>
        <c:ser>
          <c:idx val="1"/>
          <c:order val="6"/>
          <c:tx>
            <c:strRef>
              <c:f>'ÁREA 2'!$B$35</c:f>
              <c:strCache>
                <c:ptCount val="1"/>
                <c:pt idx="0">
                  <c:v>B</c:v>
                </c:pt>
              </c:strCache>
            </c:strRef>
          </c:tx>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2'!$E$35</c:f>
              <c:numCache>
                <c:formatCode>General</c:formatCode>
                <c:ptCount val="1"/>
              </c:numCache>
            </c:numRef>
          </c:val>
          <c:extLst>
            <c:ext xmlns:c16="http://schemas.microsoft.com/office/drawing/2014/chart" uri="{C3380CC4-5D6E-409C-BE32-E72D297353CC}">
              <c16:uniqueId val="{00000006-2FF4-4E2D-81D1-C8C1254DE6DD}"/>
            </c:ext>
          </c:extLst>
        </c:ser>
        <c:ser>
          <c:idx val="0"/>
          <c:order val="7"/>
          <c:tx>
            <c:strRef>
              <c:f>'ÁREA 2'!$B$34</c:f>
              <c:strCache>
                <c:ptCount val="1"/>
                <c:pt idx="0">
                  <c:v>A</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EC"/>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'ÁREA 2'!$E$34</c:f>
              <c:numCache>
                <c:formatCode>General</c:formatCode>
                <c:ptCount val="1"/>
              </c:numCache>
            </c:numRef>
          </c:val>
          <c:extLst>
            <c:ext xmlns:c16="http://schemas.microsoft.com/office/drawing/2014/chart" uri="{C3380CC4-5D6E-409C-BE32-E72D297353CC}">
              <c16:uniqueId val="{00000007-2FF4-4E2D-81D1-C8C1254DE6DD}"/>
            </c:ext>
          </c:extLst>
        </c:ser>
        <c:dLbls>
          <c:dLblPos val="outEnd"/>
          <c:showLegendKey val="0"/>
          <c:showVal val="1"/>
          <c:showCatName val="0"/>
          <c:showSerName val="0"/>
          <c:showPercent val="0"/>
          <c:showBubbleSize val="0"/>
        </c:dLbls>
        <c:gapWidth val="65"/>
        <c:axId val="585146895"/>
        <c:axId val="740223663"/>
      </c:barChart>
      <c:catAx>
        <c:axId val="585146895"/>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EC"/>
          </a:p>
        </c:txPr>
        <c:crossAx val="740223663"/>
        <c:crosses val="autoZero"/>
        <c:auto val="1"/>
        <c:lblAlgn val="ctr"/>
        <c:lblOffset val="100"/>
        <c:noMultiLvlLbl val="0"/>
      </c:catAx>
      <c:valAx>
        <c:axId val="740223663"/>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EC"/>
          </a:p>
        </c:txPr>
        <c:crossAx val="5851468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solidFill>
        <a:schemeClr val="accent1">
          <a:lumMod val="40000"/>
          <a:lumOff val="60000"/>
        </a:schemeClr>
      </a:solidFill>
      <a:round/>
    </a:ln>
    <a:effectLst/>
  </c:spPr>
  <c:txPr>
    <a:bodyPr/>
    <a:lstStyle/>
    <a:p>
      <a:pPr>
        <a:defRPr/>
      </a:pPr>
      <a:endParaRPr lang="es-EC"/>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69CD69"/>
              </a:solidFill>
              <a:ln w="19050">
                <a:solidFill>
                  <a:schemeClr val="lt1"/>
                </a:solidFill>
              </a:ln>
              <a:effectLst/>
            </c:spPr>
            <c:extLst>
              <c:ext xmlns:c16="http://schemas.microsoft.com/office/drawing/2014/chart" uri="{C3380CC4-5D6E-409C-BE32-E72D297353CC}">
                <c16:uniqueId val="{00000001-AB08-4E2E-B842-14BCFDED7078}"/>
              </c:ext>
            </c:extLst>
          </c:dPt>
          <c:dPt>
            <c:idx val="1"/>
            <c:bubble3D val="0"/>
            <c:spPr>
              <a:solidFill>
                <a:srgbClr val="FFDA3B"/>
              </a:solidFill>
              <a:ln w="19050">
                <a:solidFill>
                  <a:schemeClr val="lt1"/>
                </a:solidFill>
              </a:ln>
              <a:effectLst/>
            </c:spPr>
            <c:extLst>
              <c:ext xmlns:c16="http://schemas.microsoft.com/office/drawing/2014/chart" uri="{C3380CC4-5D6E-409C-BE32-E72D297353CC}">
                <c16:uniqueId val="{00000003-AB08-4E2E-B842-14BCFDED7078}"/>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B08-4E2E-B842-14BCFDED7078}"/>
              </c:ext>
            </c:extLst>
          </c:dPt>
          <c:dPt>
            <c:idx val="3"/>
            <c:bubble3D val="0"/>
            <c:spPr>
              <a:noFill/>
              <a:ln w="19050">
                <a:noFill/>
              </a:ln>
              <a:effectLst/>
            </c:spPr>
            <c:extLst>
              <c:ext xmlns:c16="http://schemas.microsoft.com/office/drawing/2014/chart" uri="{C3380CC4-5D6E-409C-BE32-E72D297353CC}">
                <c16:uniqueId val="{00000007-AB08-4E2E-B842-14BCFDED7078}"/>
              </c:ext>
            </c:extLst>
          </c:dPt>
          <c:val>
            <c:numRef>
              <c:f>'ÁREA 2'!$Z$15:$Z$18</c:f>
              <c:numCache>
                <c:formatCode>General</c:formatCode>
                <c:ptCount val="4"/>
                <c:pt idx="0">
                  <c:v>1</c:v>
                </c:pt>
                <c:pt idx="1">
                  <c:v>1</c:v>
                </c:pt>
                <c:pt idx="2">
                  <c:v>1</c:v>
                </c:pt>
                <c:pt idx="3">
                  <c:v>3</c:v>
                </c:pt>
              </c:numCache>
            </c:numRef>
          </c:val>
          <c:extLst>
            <c:ext xmlns:c16="http://schemas.microsoft.com/office/drawing/2014/chart" uri="{C3380CC4-5D6E-409C-BE32-E72D297353CC}">
              <c16:uniqueId val="{00000008-AB08-4E2E-B842-14BCFDED7078}"/>
            </c:ext>
          </c:extLst>
        </c:ser>
        <c:dLbls>
          <c:showLegendKey val="0"/>
          <c:showVal val="0"/>
          <c:showCatName val="0"/>
          <c:showSerName val="0"/>
          <c:showPercent val="0"/>
          <c:showBubbleSize val="0"/>
          <c:showLeaderLines val="1"/>
        </c:dLbls>
        <c:firstSliceAng val="270"/>
        <c:holeSize val="70"/>
      </c:doughnutChart>
      <c:scatterChart>
        <c:scatterStyle val="smoothMarker"/>
        <c:varyColors val="0"/>
        <c:ser>
          <c:idx val="1"/>
          <c:order val="1"/>
          <c:tx>
            <c:v>linea</c:v>
          </c:tx>
          <c:spPr>
            <a:ln w="19050" cap="rnd">
              <a:solidFill>
                <a:schemeClr val="accent2"/>
              </a:solidFill>
              <a:round/>
              <a:tailEnd type="triangle"/>
            </a:ln>
            <a:effectLst/>
          </c:spPr>
          <c:marker>
            <c:symbol val="circle"/>
            <c:size val="5"/>
            <c:spPr>
              <a:solidFill>
                <a:schemeClr val="accent2"/>
              </a:solidFill>
              <a:ln w="9525">
                <a:solidFill>
                  <a:schemeClr val="accent2"/>
                </a:solidFill>
              </a:ln>
              <a:effectLst/>
            </c:spPr>
          </c:marker>
          <c:dPt>
            <c:idx val="0"/>
            <c:marker>
              <c:symbol val="circle"/>
              <c:size val="5"/>
              <c:spPr>
                <a:solidFill>
                  <a:schemeClr val="tx1"/>
                </a:solidFill>
                <a:ln w="9525">
                  <a:solidFill>
                    <a:schemeClr val="tx1"/>
                  </a:solid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A-AB08-4E2E-B842-14BCFDED7078}"/>
              </c:ext>
            </c:extLst>
          </c:dPt>
          <c:dPt>
            <c:idx val="1"/>
            <c:marker>
              <c:symbol val="circle"/>
              <c:size val="5"/>
              <c:spPr>
                <a:noFill/>
                <a:ln w="9525">
                  <a:noFill/>
                </a:ln>
                <a:effectLst/>
              </c:spPr>
            </c:marker>
            <c:bubble3D val="0"/>
            <c:spPr>
              <a:ln w="19050" cap="rnd">
                <a:solidFill>
                  <a:schemeClr val="tx1"/>
                </a:solidFill>
                <a:round/>
                <a:tailEnd type="triangle"/>
              </a:ln>
              <a:effectLst/>
            </c:spPr>
            <c:extLst>
              <c:ext xmlns:c16="http://schemas.microsoft.com/office/drawing/2014/chart" uri="{C3380CC4-5D6E-409C-BE32-E72D297353CC}">
                <c16:uniqueId val="{0000000C-AB08-4E2E-B842-14BCFDED7078}"/>
              </c:ext>
            </c:extLst>
          </c:dPt>
          <c:xVal>
            <c:numRef>
              <c:f>'ÁREA 2'!$U$23:$U$24</c:f>
              <c:numCache>
                <c:formatCode>General</c:formatCode>
                <c:ptCount val="2"/>
                <c:pt idx="0">
                  <c:v>0</c:v>
                </c:pt>
                <c:pt idx="1">
                  <c:v>0.95105651629515353</c:v>
                </c:pt>
              </c:numCache>
            </c:numRef>
          </c:xVal>
          <c:yVal>
            <c:numRef>
              <c:f>'ÁREA 2'!$V$23:$V$24</c:f>
              <c:numCache>
                <c:formatCode>General</c:formatCode>
                <c:ptCount val="2"/>
                <c:pt idx="0">
                  <c:v>0</c:v>
                </c:pt>
                <c:pt idx="1">
                  <c:v>0.30901699437494751</c:v>
                </c:pt>
              </c:numCache>
            </c:numRef>
          </c:yVal>
          <c:smooth val="1"/>
          <c:extLst>
            <c:ext xmlns:c16="http://schemas.microsoft.com/office/drawing/2014/chart" uri="{C3380CC4-5D6E-409C-BE32-E72D297353CC}">
              <c16:uniqueId val="{0000000D-AB08-4E2E-B842-14BCFDED7078}"/>
            </c:ext>
          </c:extLst>
        </c:ser>
        <c:dLbls>
          <c:showLegendKey val="0"/>
          <c:showVal val="0"/>
          <c:showCatName val="0"/>
          <c:showSerName val="0"/>
          <c:showPercent val="0"/>
          <c:showBubbleSize val="0"/>
        </c:dLbls>
        <c:axId val="594509496"/>
        <c:axId val="594509168"/>
      </c:scatterChart>
      <c:valAx>
        <c:axId val="594509168"/>
        <c:scaling>
          <c:orientation val="minMax"/>
          <c:max val="1"/>
          <c:min val="-1"/>
        </c:scaling>
        <c:delete val="1"/>
        <c:axPos val="l"/>
        <c:numFmt formatCode="General" sourceLinked="1"/>
        <c:majorTickMark val="out"/>
        <c:minorTickMark val="none"/>
        <c:tickLblPos val="nextTo"/>
        <c:crossAx val="594509496"/>
        <c:crosses val="autoZero"/>
        <c:crossBetween val="midCat"/>
      </c:valAx>
      <c:valAx>
        <c:axId val="594509496"/>
        <c:scaling>
          <c:orientation val="minMax"/>
          <c:max val="1"/>
          <c:min val="-1"/>
        </c:scaling>
        <c:delete val="1"/>
        <c:axPos val="b"/>
        <c:numFmt formatCode="General" sourceLinked="1"/>
        <c:majorTickMark val="out"/>
        <c:minorTickMark val="none"/>
        <c:tickLblPos val="nextTo"/>
        <c:crossAx val="59450916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EC"/>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0857010550755"/>
          <c:y val="0.13842316262345633"/>
          <c:w val="0.78593444387441447"/>
          <c:h val="0.81641416322814042"/>
        </c:manualLayout>
      </c:layout>
      <c:barChart>
        <c:barDir val="bar"/>
        <c:grouping val="clustered"/>
        <c:varyColors val="1"/>
        <c:dLbls>
          <c:showLegendKey val="0"/>
          <c:showVal val="0"/>
          <c:showCatName val="0"/>
          <c:showSerName val="0"/>
          <c:showPercent val="0"/>
          <c:showBubbleSize val="0"/>
        </c:dLbls>
        <c:gapWidth val="0"/>
        <c:overlap val="100"/>
        <c:axId val="341236640"/>
        <c:axId val="1"/>
      </c:barChart>
      <c:catAx>
        <c:axId val="34123664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
        <c:crosses val="autoZero"/>
        <c:auto val="1"/>
        <c:lblAlgn val="ctr"/>
        <c:lblOffset val="60"/>
        <c:tickLblSkip val="1"/>
        <c:tickMarkSkip val="1"/>
        <c:noMultiLvlLbl val="0"/>
      </c:catAx>
      <c:valAx>
        <c:axId val="1"/>
        <c:scaling>
          <c:orientation val="minMax"/>
          <c:max val="6000"/>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EC"/>
          </a:p>
        </c:txPr>
        <c:crossAx val="341236640"/>
        <c:crosses val="autoZero"/>
        <c:crossBetween val="between"/>
      </c:valAx>
      <c:spPr>
        <a:noFill/>
        <a:ln w="12700">
          <a:solidFill>
            <a:srgbClr val="FFFFFF"/>
          </a:solidFill>
          <a:prstDash val="solid"/>
        </a:ln>
      </c:spPr>
    </c:plotArea>
    <c:plotVisOnly val="1"/>
    <c:dispBlanksAs val="gap"/>
    <c:showDLblsOverMax val="0"/>
  </c:chart>
  <c:spPr>
    <a:noFill/>
    <a:ln w="6350">
      <a:noFill/>
    </a:ln>
  </c:spPr>
  <c:txPr>
    <a:bodyPr/>
    <a:lstStyle/>
    <a:p>
      <a:pPr>
        <a:defRPr sz="1200" b="0" i="0" u="none" strike="noStrike" baseline="0">
          <a:solidFill>
            <a:srgbClr val="000000"/>
          </a:solidFill>
          <a:latin typeface="Arial"/>
          <a:ea typeface="Arial"/>
          <a:cs typeface="Arial"/>
        </a:defRPr>
      </a:pPr>
      <a:endParaRPr lang="es-EC"/>
    </a:p>
  </c:txPr>
  <c:printSettings>
    <c:headerFooter alignWithMargins="0"/>
    <c:pageMargins b="1" l="0.75" r="0.75" t="1" header="0" footer="0"/>
    <c:pageSetup paperSize="9" orientation="landscape" horizontalDpi="1200" verticalDpi="12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1.png"/><Relationship Id="rId1" Type="http://schemas.openxmlformats.org/officeDocument/2006/relationships/chart" Target="../charts/chart3.xml"/><Relationship Id="rId4"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image" Target="../media/image1.png"/><Relationship Id="rId1" Type="http://schemas.openxmlformats.org/officeDocument/2006/relationships/chart" Target="../charts/chart6.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1.png"/><Relationship Id="rId1" Type="http://schemas.openxmlformats.org/officeDocument/2006/relationships/chart" Target="../charts/chart9.xml"/><Relationship Id="rId4"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image" Target="../media/image1.png"/><Relationship Id="rId1" Type="http://schemas.openxmlformats.org/officeDocument/2006/relationships/chart" Target="../charts/chart12.xml"/><Relationship Id="rId4"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image" Target="../media/image1.png"/><Relationship Id="rId1" Type="http://schemas.openxmlformats.org/officeDocument/2006/relationships/chart" Target="../charts/chart15.xml"/><Relationship Id="rId4"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292004</xdr:colOff>
      <xdr:row>1</xdr:row>
      <xdr:rowOff>58208</xdr:rowOff>
    </xdr:from>
    <xdr:to>
      <xdr:col>8</xdr:col>
      <xdr:colOff>953992</xdr:colOff>
      <xdr:row>2</xdr:row>
      <xdr:rowOff>3108</xdr:rowOff>
    </xdr:to>
    <xdr:pic>
      <xdr:nvPicPr>
        <xdr:cNvPr id="4" name="Imagen 3">
          <a:extLst>
            <a:ext uri="{FF2B5EF4-FFF2-40B4-BE49-F238E27FC236}">
              <a16:creationId xmlns:a16="http://schemas.microsoft.com/office/drawing/2014/main" id="{86BD761B-8123-4148-8259-E1C27244FB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7337" y="58208"/>
          <a:ext cx="4096282" cy="516400"/>
        </a:xfrm>
        <a:prstGeom prst="rect">
          <a:avLst/>
        </a:prstGeom>
      </xdr:spPr>
    </xdr:pic>
    <xdr:clientData/>
  </xdr:twoCellAnchor>
  <xdr:twoCellAnchor>
    <xdr:from>
      <xdr:col>6</xdr:col>
      <xdr:colOff>134937</xdr:colOff>
      <xdr:row>19</xdr:row>
      <xdr:rowOff>95249</xdr:rowOff>
    </xdr:from>
    <xdr:to>
      <xdr:col>10</xdr:col>
      <xdr:colOff>6878</xdr:colOff>
      <xdr:row>30</xdr:row>
      <xdr:rowOff>26457</xdr:rowOff>
    </xdr:to>
    <xdr:graphicFrame macro="">
      <xdr:nvGraphicFramePr>
        <xdr:cNvPr id="6" name="Gráfico 5">
          <a:extLst>
            <a:ext uri="{FF2B5EF4-FFF2-40B4-BE49-F238E27FC236}">
              <a16:creationId xmlns:a16="http://schemas.microsoft.com/office/drawing/2014/main" id="{6A83394B-912F-4355-9271-6A336CB6F5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7327</xdr:colOff>
      <xdr:row>19</xdr:row>
      <xdr:rowOff>83345</xdr:rowOff>
    </xdr:from>
    <xdr:to>
      <xdr:col>7</xdr:col>
      <xdr:colOff>83343</xdr:colOff>
      <xdr:row>30</xdr:row>
      <xdr:rowOff>120945</xdr:rowOff>
    </xdr:to>
    <xdr:sp macro="" textlink="">
      <xdr:nvSpPr>
        <xdr:cNvPr id="5" name="CuadroTexto 4">
          <a:extLst>
            <a:ext uri="{FF2B5EF4-FFF2-40B4-BE49-F238E27FC236}">
              <a16:creationId xmlns:a16="http://schemas.microsoft.com/office/drawing/2014/main" id="{E395F6B4-D992-4541-9685-7FB041F6AB51}"/>
            </a:ext>
          </a:extLst>
        </xdr:cNvPr>
        <xdr:cNvSpPr txBox="1"/>
      </xdr:nvSpPr>
      <xdr:spPr>
        <a:xfrm>
          <a:off x="3355731" y="4215730"/>
          <a:ext cx="303150" cy="205250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es-PE" sz="900"/>
        </a:p>
        <a:p>
          <a:pPr algn="r"/>
          <a:endParaRPr lang="es-PE" sz="1200"/>
        </a:p>
        <a:p>
          <a:pPr algn="r"/>
          <a:endParaRPr lang="es-PE" sz="900"/>
        </a:p>
        <a:p>
          <a:pPr algn="r"/>
          <a:r>
            <a:rPr lang="es-PE" sz="900"/>
            <a:t>A</a:t>
          </a:r>
        </a:p>
        <a:p>
          <a:pPr algn="r"/>
          <a:r>
            <a:rPr lang="es-PE" sz="900"/>
            <a:t>B</a:t>
          </a:r>
        </a:p>
        <a:p>
          <a:pPr algn="r"/>
          <a:r>
            <a:rPr lang="es-PE" sz="900"/>
            <a:t>C</a:t>
          </a:r>
        </a:p>
        <a:p>
          <a:pPr algn="r"/>
          <a:r>
            <a:rPr lang="es-PE" sz="900"/>
            <a:t>D</a:t>
          </a:r>
        </a:p>
        <a:p>
          <a:pPr algn="r"/>
          <a:r>
            <a:rPr lang="es-PE" sz="900"/>
            <a:t>E</a:t>
          </a:r>
        </a:p>
        <a:p>
          <a:pPr algn="r"/>
          <a:r>
            <a:rPr lang="es-PE" sz="900"/>
            <a:t>F</a:t>
          </a:r>
        </a:p>
        <a:p>
          <a:pPr algn="r"/>
          <a:endParaRPr lang="es-PE" sz="900"/>
        </a:p>
        <a:p>
          <a:pPr algn="r"/>
          <a:r>
            <a:rPr lang="es-PE" sz="900"/>
            <a:t>IR</a:t>
          </a:r>
        </a:p>
      </xdr:txBody>
    </xdr:sp>
    <xdr:clientData/>
  </xdr:twoCellAnchor>
  <xdr:oneCellAnchor>
    <xdr:from>
      <xdr:col>7</xdr:col>
      <xdr:colOff>867320</xdr:colOff>
      <xdr:row>21</xdr:row>
      <xdr:rowOff>65552</xdr:rowOff>
    </xdr:from>
    <xdr:ext cx="65" cy="172227"/>
    <xdr:sp macro="" textlink="">
      <xdr:nvSpPr>
        <xdr:cNvPr id="2" name="CuadroTexto 1">
          <a:extLst>
            <a:ext uri="{FF2B5EF4-FFF2-40B4-BE49-F238E27FC236}">
              <a16:creationId xmlns:a16="http://schemas.microsoft.com/office/drawing/2014/main" id="{3A1BC519-C7B4-4B84-AE27-E02F9CDE272A}"/>
            </a:ext>
          </a:extLst>
        </xdr:cNvPr>
        <xdr:cNvSpPr txBox="1"/>
      </xdr:nvSpPr>
      <xdr:spPr>
        <a:xfrm>
          <a:off x="4433583" y="385631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C" sz="1100"/>
        </a:p>
      </xdr:txBody>
    </xdr:sp>
    <xdr:clientData/>
  </xdr:oneCellAnchor>
  <xdr:twoCellAnchor>
    <xdr:from>
      <xdr:col>4</xdr:col>
      <xdr:colOff>1208170</xdr:colOff>
      <xdr:row>26</xdr:row>
      <xdr:rowOff>40822</xdr:rowOff>
    </xdr:from>
    <xdr:to>
      <xdr:col>6</xdr:col>
      <xdr:colOff>170089</xdr:colOff>
      <xdr:row>30</xdr:row>
      <xdr:rowOff>275725</xdr:rowOff>
    </xdr:to>
    <xdr:graphicFrame macro="">
      <xdr:nvGraphicFramePr>
        <xdr:cNvPr id="9" name="Gráfico 8">
          <a:extLst>
            <a:ext uri="{FF2B5EF4-FFF2-40B4-BE49-F238E27FC236}">
              <a16:creationId xmlns:a16="http://schemas.microsoft.com/office/drawing/2014/main" id="{97D6F773-B119-439E-B46F-330A9BD126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214893</xdr:colOff>
      <xdr:row>31</xdr:row>
      <xdr:rowOff>164956</xdr:rowOff>
    </xdr:from>
    <xdr:to>
      <xdr:col>8</xdr:col>
      <xdr:colOff>654628</xdr:colOff>
      <xdr:row>41</xdr:row>
      <xdr:rowOff>55418</xdr:rowOff>
    </xdr:to>
    <xdr:graphicFrame macro="">
      <xdr:nvGraphicFramePr>
        <xdr:cNvPr id="3" name="Gráfico 3">
          <a:extLst>
            <a:ext uri="{FF2B5EF4-FFF2-40B4-BE49-F238E27FC236}">
              <a16:creationId xmlns:a16="http://schemas.microsoft.com/office/drawing/2014/main" id="{12C14FF2-3D69-4FA6-8509-30BB3B06D9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221004</xdr:colOff>
      <xdr:row>0</xdr:row>
      <xdr:rowOff>63887</xdr:rowOff>
    </xdr:from>
    <xdr:to>
      <xdr:col>7</xdr:col>
      <xdr:colOff>676967</xdr:colOff>
      <xdr:row>1</xdr:row>
      <xdr:rowOff>11110</xdr:rowOff>
    </xdr:to>
    <xdr:pic>
      <xdr:nvPicPr>
        <xdr:cNvPr id="10" name="Imagen 9">
          <a:extLst>
            <a:ext uri="{FF2B5EF4-FFF2-40B4-BE49-F238E27FC236}">
              <a16:creationId xmlns:a16="http://schemas.microsoft.com/office/drawing/2014/main" id="{B19467B2-6980-4E37-BD8A-9CED49BA02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867" y="63887"/>
          <a:ext cx="4173866" cy="516400"/>
        </a:xfrm>
        <a:prstGeom prst="rect">
          <a:avLst/>
        </a:prstGeom>
      </xdr:spPr>
    </xdr:pic>
    <xdr:clientData/>
  </xdr:twoCellAnchor>
  <xdr:twoCellAnchor>
    <xdr:from>
      <xdr:col>6</xdr:col>
      <xdr:colOff>293688</xdr:colOff>
      <xdr:row>33</xdr:row>
      <xdr:rowOff>1</xdr:rowOff>
    </xdr:from>
    <xdr:to>
      <xdr:col>9</xdr:col>
      <xdr:colOff>704915</xdr:colOff>
      <xdr:row>44</xdr:row>
      <xdr:rowOff>109361</xdr:rowOff>
    </xdr:to>
    <xdr:graphicFrame macro="">
      <xdr:nvGraphicFramePr>
        <xdr:cNvPr id="5" name="Gráfico 4">
          <a:extLst>
            <a:ext uri="{FF2B5EF4-FFF2-40B4-BE49-F238E27FC236}">
              <a16:creationId xmlns:a16="http://schemas.microsoft.com/office/drawing/2014/main" id="{431CA427-6647-46B8-8521-8A195B8E10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142301</xdr:colOff>
      <xdr:row>32</xdr:row>
      <xdr:rowOff>404804</xdr:rowOff>
    </xdr:from>
    <xdr:to>
      <xdr:col>6</xdr:col>
      <xdr:colOff>475289</xdr:colOff>
      <xdr:row>44</xdr:row>
      <xdr:rowOff>156030</xdr:rowOff>
    </xdr:to>
    <xdr:sp macro="" textlink="">
      <xdr:nvSpPr>
        <xdr:cNvPr id="7" name="CuadroTexto 6">
          <a:extLst>
            <a:ext uri="{FF2B5EF4-FFF2-40B4-BE49-F238E27FC236}">
              <a16:creationId xmlns:a16="http://schemas.microsoft.com/office/drawing/2014/main" id="{D90C3A52-BED0-443E-A719-9412B40F6463}"/>
            </a:ext>
          </a:extLst>
        </xdr:cNvPr>
        <xdr:cNvSpPr txBox="1"/>
      </xdr:nvSpPr>
      <xdr:spPr>
        <a:xfrm>
          <a:off x="3769739" y="8127992"/>
          <a:ext cx="332988" cy="174353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050"/>
        </a:p>
        <a:p>
          <a:endParaRPr lang="es-PE" sz="1050"/>
        </a:p>
        <a:p>
          <a:endParaRPr lang="es-PE" sz="1050"/>
        </a:p>
        <a:p>
          <a:r>
            <a:rPr lang="es-PE" sz="800"/>
            <a:t>A</a:t>
          </a:r>
        </a:p>
        <a:p>
          <a:r>
            <a:rPr lang="es-PE" sz="800"/>
            <a:t>B</a:t>
          </a:r>
        </a:p>
        <a:p>
          <a:r>
            <a:rPr lang="es-PE" sz="800"/>
            <a:t>C</a:t>
          </a:r>
        </a:p>
        <a:p>
          <a:r>
            <a:rPr lang="es-PE" sz="800"/>
            <a:t>D</a:t>
          </a:r>
        </a:p>
        <a:p>
          <a:r>
            <a:rPr lang="es-PE" sz="800"/>
            <a:t>E</a:t>
          </a:r>
        </a:p>
        <a:p>
          <a:r>
            <a:rPr lang="es-PE" sz="800"/>
            <a:t>F</a:t>
          </a:r>
        </a:p>
        <a:p>
          <a:endParaRPr lang="es-PE" sz="500"/>
        </a:p>
        <a:p>
          <a:r>
            <a:rPr lang="es-PE" sz="800"/>
            <a:t>IR</a:t>
          </a:r>
          <a:endParaRPr lang="es-PE" sz="900"/>
        </a:p>
      </xdr:txBody>
    </xdr:sp>
    <xdr:clientData/>
  </xdr:twoCellAnchor>
  <xdr:twoCellAnchor>
    <xdr:from>
      <xdr:col>3</xdr:col>
      <xdr:colOff>1066801</xdr:colOff>
      <xdr:row>40</xdr:row>
      <xdr:rowOff>22225</xdr:rowOff>
    </xdr:from>
    <xdr:to>
      <xdr:col>6</xdr:col>
      <xdr:colOff>63501</xdr:colOff>
      <xdr:row>44</xdr:row>
      <xdr:rowOff>187324</xdr:rowOff>
    </xdr:to>
    <xdr:graphicFrame macro="">
      <xdr:nvGraphicFramePr>
        <xdr:cNvPr id="6" name="Gráfico 5">
          <a:extLst>
            <a:ext uri="{FF2B5EF4-FFF2-40B4-BE49-F238E27FC236}">
              <a16:creationId xmlns:a16="http://schemas.microsoft.com/office/drawing/2014/main" id="{30A4F275-3AC1-49FE-905A-81F98F16D7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214893</xdr:colOff>
      <xdr:row>31</xdr:row>
      <xdr:rowOff>164956</xdr:rowOff>
    </xdr:from>
    <xdr:to>
      <xdr:col>8</xdr:col>
      <xdr:colOff>654628</xdr:colOff>
      <xdr:row>41</xdr:row>
      <xdr:rowOff>55418</xdr:rowOff>
    </xdr:to>
    <xdr:graphicFrame macro="">
      <xdr:nvGraphicFramePr>
        <xdr:cNvPr id="2" name="Gráfico 3">
          <a:extLst>
            <a:ext uri="{FF2B5EF4-FFF2-40B4-BE49-F238E27FC236}">
              <a16:creationId xmlns:a16="http://schemas.microsoft.com/office/drawing/2014/main" id="{B8648B6E-2C8A-4217-BFC6-8F62BA16F0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221004</xdr:colOff>
      <xdr:row>0</xdr:row>
      <xdr:rowOff>63887</xdr:rowOff>
    </xdr:from>
    <xdr:to>
      <xdr:col>7</xdr:col>
      <xdr:colOff>683606</xdr:colOff>
      <xdr:row>1</xdr:row>
      <xdr:rowOff>11110</xdr:rowOff>
    </xdr:to>
    <xdr:pic>
      <xdr:nvPicPr>
        <xdr:cNvPr id="3" name="Imagen 2">
          <a:extLst>
            <a:ext uri="{FF2B5EF4-FFF2-40B4-BE49-F238E27FC236}">
              <a16:creationId xmlns:a16="http://schemas.microsoft.com/office/drawing/2014/main" id="{00ED028E-1660-4728-8149-06BB3ED4FC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4504" y="63887"/>
          <a:ext cx="4094956" cy="518723"/>
        </a:xfrm>
        <a:prstGeom prst="rect">
          <a:avLst/>
        </a:prstGeom>
      </xdr:spPr>
    </xdr:pic>
    <xdr:clientData/>
  </xdr:twoCellAnchor>
  <xdr:twoCellAnchor>
    <xdr:from>
      <xdr:col>6</xdr:col>
      <xdr:colOff>293688</xdr:colOff>
      <xdr:row>33</xdr:row>
      <xdr:rowOff>1</xdr:rowOff>
    </xdr:from>
    <xdr:to>
      <xdr:col>9</xdr:col>
      <xdr:colOff>704915</xdr:colOff>
      <xdr:row>44</xdr:row>
      <xdr:rowOff>109361</xdr:rowOff>
    </xdr:to>
    <xdr:graphicFrame macro="">
      <xdr:nvGraphicFramePr>
        <xdr:cNvPr id="4" name="Gráfico 3">
          <a:extLst>
            <a:ext uri="{FF2B5EF4-FFF2-40B4-BE49-F238E27FC236}">
              <a16:creationId xmlns:a16="http://schemas.microsoft.com/office/drawing/2014/main" id="{8053D91A-EB14-4223-9BA2-EA9BD42B30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142301</xdr:colOff>
      <xdr:row>32</xdr:row>
      <xdr:rowOff>404804</xdr:rowOff>
    </xdr:from>
    <xdr:to>
      <xdr:col>6</xdr:col>
      <xdr:colOff>475289</xdr:colOff>
      <xdr:row>44</xdr:row>
      <xdr:rowOff>156030</xdr:rowOff>
    </xdr:to>
    <xdr:sp macro="" textlink="">
      <xdr:nvSpPr>
        <xdr:cNvPr id="5" name="CuadroTexto 4">
          <a:extLst>
            <a:ext uri="{FF2B5EF4-FFF2-40B4-BE49-F238E27FC236}">
              <a16:creationId xmlns:a16="http://schemas.microsoft.com/office/drawing/2014/main" id="{F81B445B-3EC0-4EC4-9CC6-15335B2AF57E}"/>
            </a:ext>
          </a:extLst>
        </xdr:cNvPr>
        <xdr:cNvSpPr txBox="1"/>
      </xdr:nvSpPr>
      <xdr:spPr>
        <a:xfrm>
          <a:off x="3768151" y="8196254"/>
          <a:ext cx="332988" cy="17324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050"/>
        </a:p>
        <a:p>
          <a:endParaRPr lang="es-PE" sz="1050"/>
        </a:p>
        <a:p>
          <a:endParaRPr lang="es-PE" sz="1050"/>
        </a:p>
        <a:p>
          <a:r>
            <a:rPr lang="es-PE" sz="800"/>
            <a:t>A</a:t>
          </a:r>
        </a:p>
        <a:p>
          <a:r>
            <a:rPr lang="es-PE" sz="800"/>
            <a:t>B</a:t>
          </a:r>
        </a:p>
        <a:p>
          <a:r>
            <a:rPr lang="es-PE" sz="800"/>
            <a:t>C</a:t>
          </a:r>
        </a:p>
        <a:p>
          <a:r>
            <a:rPr lang="es-PE" sz="800"/>
            <a:t>D</a:t>
          </a:r>
        </a:p>
        <a:p>
          <a:r>
            <a:rPr lang="es-PE" sz="800"/>
            <a:t>E</a:t>
          </a:r>
        </a:p>
        <a:p>
          <a:r>
            <a:rPr lang="es-PE" sz="800"/>
            <a:t>F</a:t>
          </a:r>
        </a:p>
        <a:p>
          <a:endParaRPr lang="es-PE" sz="500"/>
        </a:p>
        <a:p>
          <a:r>
            <a:rPr lang="es-PE" sz="800"/>
            <a:t>IR</a:t>
          </a:r>
          <a:endParaRPr lang="es-PE" sz="900"/>
        </a:p>
      </xdr:txBody>
    </xdr:sp>
    <xdr:clientData/>
  </xdr:twoCellAnchor>
  <xdr:twoCellAnchor>
    <xdr:from>
      <xdr:col>3</xdr:col>
      <xdr:colOff>1038225</xdr:colOff>
      <xdr:row>40</xdr:row>
      <xdr:rowOff>0</xdr:rowOff>
    </xdr:from>
    <xdr:to>
      <xdr:col>6</xdr:col>
      <xdr:colOff>53975</xdr:colOff>
      <xdr:row>45</xdr:row>
      <xdr:rowOff>12699</xdr:rowOff>
    </xdr:to>
    <xdr:graphicFrame macro="">
      <xdr:nvGraphicFramePr>
        <xdr:cNvPr id="6" name="Gráfico 5">
          <a:extLst>
            <a:ext uri="{FF2B5EF4-FFF2-40B4-BE49-F238E27FC236}">
              <a16:creationId xmlns:a16="http://schemas.microsoft.com/office/drawing/2014/main" id="{59943BDD-AD7B-41AB-8912-531552ADCF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233943</xdr:colOff>
      <xdr:row>32</xdr:row>
      <xdr:rowOff>2194</xdr:rowOff>
    </xdr:from>
    <xdr:to>
      <xdr:col>8</xdr:col>
      <xdr:colOff>673678</xdr:colOff>
      <xdr:row>41</xdr:row>
      <xdr:rowOff>55418</xdr:rowOff>
    </xdr:to>
    <xdr:graphicFrame macro="">
      <xdr:nvGraphicFramePr>
        <xdr:cNvPr id="2" name="Gráfico 3">
          <a:extLst>
            <a:ext uri="{FF2B5EF4-FFF2-40B4-BE49-F238E27FC236}">
              <a16:creationId xmlns:a16="http://schemas.microsoft.com/office/drawing/2014/main" id="{FF96011C-B0D5-46BF-B98B-8ECF129C3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221004</xdr:colOff>
      <xdr:row>0</xdr:row>
      <xdr:rowOff>63887</xdr:rowOff>
    </xdr:from>
    <xdr:to>
      <xdr:col>7</xdr:col>
      <xdr:colOff>683606</xdr:colOff>
      <xdr:row>1</xdr:row>
      <xdr:rowOff>11110</xdr:rowOff>
    </xdr:to>
    <xdr:pic>
      <xdr:nvPicPr>
        <xdr:cNvPr id="3" name="Imagen 2">
          <a:extLst>
            <a:ext uri="{FF2B5EF4-FFF2-40B4-BE49-F238E27FC236}">
              <a16:creationId xmlns:a16="http://schemas.microsoft.com/office/drawing/2014/main" id="{42C0252E-AA45-4EC8-B946-BEC0D390AC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4504" y="63887"/>
          <a:ext cx="4094956" cy="518723"/>
        </a:xfrm>
        <a:prstGeom prst="rect">
          <a:avLst/>
        </a:prstGeom>
      </xdr:spPr>
    </xdr:pic>
    <xdr:clientData/>
  </xdr:twoCellAnchor>
  <xdr:twoCellAnchor>
    <xdr:from>
      <xdr:col>6</xdr:col>
      <xdr:colOff>293688</xdr:colOff>
      <xdr:row>33</xdr:row>
      <xdr:rowOff>1</xdr:rowOff>
    </xdr:from>
    <xdr:to>
      <xdr:col>9</xdr:col>
      <xdr:colOff>704915</xdr:colOff>
      <xdr:row>44</xdr:row>
      <xdr:rowOff>109361</xdr:rowOff>
    </xdr:to>
    <xdr:graphicFrame macro="">
      <xdr:nvGraphicFramePr>
        <xdr:cNvPr id="4" name="Gráfico 3">
          <a:extLst>
            <a:ext uri="{FF2B5EF4-FFF2-40B4-BE49-F238E27FC236}">
              <a16:creationId xmlns:a16="http://schemas.microsoft.com/office/drawing/2014/main" id="{130DBF0B-6244-4A31-B048-DAA603BB2C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142301</xdr:colOff>
      <xdr:row>32</xdr:row>
      <xdr:rowOff>404804</xdr:rowOff>
    </xdr:from>
    <xdr:to>
      <xdr:col>6</xdr:col>
      <xdr:colOff>475289</xdr:colOff>
      <xdr:row>44</xdr:row>
      <xdr:rowOff>156030</xdr:rowOff>
    </xdr:to>
    <xdr:sp macro="" textlink="">
      <xdr:nvSpPr>
        <xdr:cNvPr id="5" name="CuadroTexto 4">
          <a:extLst>
            <a:ext uri="{FF2B5EF4-FFF2-40B4-BE49-F238E27FC236}">
              <a16:creationId xmlns:a16="http://schemas.microsoft.com/office/drawing/2014/main" id="{C4BFCA8A-52B3-4AC8-B05B-90EEF18AE61B}"/>
            </a:ext>
          </a:extLst>
        </xdr:cNvPr>
        <xdr:cNvSpPr txBox="1"/>
      </xdr:nvSpPr>
      <xdr:spPr>
        <a:xfrm>
          <a:off x="3768151" y="8196254"/>
          <a:ext cx="332988" cy="17324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050"/>
        </a:p>
        <a:p>
          <a:endParaRPr lang="es-PE" sz="1050"/>
        </a:p>
        <a:p>
          <a:endParaRPr lang="es-PE" sz="1050"/>
        </a:p>
        <a:p>
          <a:r>
            <a:rPr lang="es-PE" sz="800"/>
            <a:t>A</a:t>
          </a:r>
        </a:p>
        <a:p>
          <a:r>
            <a:rPr lang="es-PE" sz="800"/>
            <a:t>B</a:t>
          </a:r>
        </a:p>
        <a:p>
          <a:r>
            <a:rPr lang="es-PE" sz="800"/>
            <a:t>C</a:t>
          </a:r>
        </a:p>
        <a:p>
          <a:r>
            <a:rPr lang="es-PE" sz="800"/>
            <a:t>D</a:t>
          </a:r>
        </a:p>
        <a:p>
          <a:r>
            <a:rPr lang="es-PE" sz="800"/>
            <a:t>E</a:t>
          </a:r>
        </a:p>
        <a:p>
          <a:r>
            <a:rPr lang="es-PE" sz="800"/>
            <a:t>F</a:t>
          </a:r>
        </a:p>
        <a:p>
          <a:endParaRPr lang="es-PE" sz="500"/>
        </a:p>
        <a:p>
          <a:r>
            <a:rPr lang="es-PE" sz="800"/>
            <a:t>IR</a:t>
          </a:r>
          <a:endParaRPr lang="es-PE" sz="900"/>
        </a:p>
      </xdr:txBody>
    </xdr:sp>
    <xdr:clientData/>
  </xdr:twoCellAnchor>
  <xdr:twoCellAnchor>
    <xdr:from>
      <xdr:col>3</xdr:col>
      <xdr:colOff>1057170</xdr:colOff>
      <xdr:row>40</xdr:row>
      <xdr:rowOff>20934</xdr:rowOff>
    </xdr:from>
    <xdr:to>
      <xdr:col>6</xdr:col>
      <xdr:colOff>66744</xdr:colOff>
      <xdr:row>45</xdr:row>
      <xdr:rowOff>40437</xdr:rowOff>
    </xdr:to>
    <xdr:graphicFrame macro="">
      <xdr:nvGraphicFramePr>
        <xdr:cNvPr id="6" name="Gráfico 5">
          <a:extLst>
            <a:ext uri="{FF2B5EF4-FFF2-40B4-BE49-F238E27FC236}">
              <a16:creationId xmlns:a16="http://schemas.microsoft.com/office/drawing/2014/main" id="{63641460-D877-42A1-88F9-47E7EAC0DD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214893</xdr:colOff>
      <xdr:row>31</xdr:row>
      <xdr:rowOff>164956</xdr:rowOff>
    </xdr:from>
    <xdr:to>
      <xdr:col>8</xdr:col>
      <xdr:colOff>654628</xdr:colOff>
      <xdr:row>41</xdr:row>
      <xdr:rowOff>55418</xdr:rowOff>
    </xdr:to>
    <xdr:graphicFrame macro="">
      <xdr:nvGraphicFramePr>
        <xdr:cNvPr id="2" name="Gráfico 3">
          <a:extLst>
            <a:ext uri="{FF2B5EF4-FFF2-40B4-BE49-F238E27FC236}">
              <a16:creationId xmlns:a16="http://schemas.microsoft.com/office/drawing/2014/main" id="{FDEC69F6-3F08-485C-8D7F-E1C12B562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221004</xdr:colOff>
      <xdr:row>0</xdr:row>
      <xdr:rowOff>63887</xdr:rowOff>
    </xdr:from>
    <xdr:to>
      <xdr:col>7</xdr:col>
      <xdr:colOff>683606</xdr:colOff>
      <xdr:row>1</xdr:row>
      <xdr:rowOff>11110</xdr:rowOff>
    </xdr:to>
    <xdr:pic>
      <xdr:nvPicPr>
        <xdr:cNvPr id="3" name="Imagen 2">
          <a:extLst>
            <a:ext uri="{FF2B5EF4-FFF2-40B4-BE49-F238E27FC236}">
              <a16:creationId xmlns:a16="http://schemas.microsoft.com/office/drawing/2014/main" id="{DDF7F86A-F59F-4EB9-A186-EAF3735EF5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4504" y="63887"/>
          <a:ext cx="4094956" cy="518723"/>
        </a:xfrm>
        <a:prstGeom prst="rect">
          <a:avLst/>
        </a:prstGeom>
      </xdr:spPr>
    </xdr:pic>
    <xdr:clientData/>
  </xdr:twoCellAnchor>
  <xdr:twoCellAnchor>
    <xdr:from>
      <xdr:col>6</xdr:col>
      <xdr:colOff>293688</xdr:colOff>
      <xdr:row>33</xdr:row>
      <xdr:rowOff>1</xdr:rowOff>
    </xdr:from>
    <xdr:to>
      <xdr:col>9</xdr:col>
      <xdr:colOff>704915</xdr:colOff>
      <xdr:row>44</xdr:row>
      <xdr:rowOff>109361</xdr:rowOff>
    </xdr:to>
    <xdr:graphicFrame macro="">
      <xdr:nvGraphicFramePr>
        <xdr:cNvPr id="4" name="Gráfico 3">
          <a:extLst>
            <a:ext uri="{FF2B5EF4-FFF2-40B4-BE49-F238E27FC236}">
              <a16:creationId xmlns:a16="http://schemas.microsoft.com/office/drawing/2014/main" id="{6BAFE44B-A28A-4ED3-B1E0-8D660E4D19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142301</xdr:colOff>
      <xdr:row>32</xdr:row>
      <xdr:rowOff>404804</xdr:rowOff>
    </xdr:from>
    <xdr:to>
      <xdr:col>6</xdr:col>
      <xdr:colOff>475289</xdr:colOff>
      <xdr:row>44</xdr:row>
      <xdr:rowOff>156030</xdr:rowOff>
    </xdr:to>
    <xdr:sp macro="" textlink="">
      <xdr:nvSpPr>
        <xdr:cNvPr id="5" name="CuadroTexto 4">
          <a:extLst>
            <a:ext uri="{FF2B5EF4-FFF2-40B4-BE49-F238E27FC236}">
              <a16:creationId xmlns:a16="http://schemas.microsoft.com/office/drawing/2014/main" id="{127AAC94-8C41-4708-9E1D-64335BA6C0F2}"/>
            </a:ext>
          </a:extLst>
        </xdr:cNvPr>
        <xdr:cNvSpPr txBox="1"/>
      </xdr:nvSpPr>
      <xdr:spPr>
        <a:xfrm>
          <a:off x="3768151" y="8196254"/>
          <a:ext cx="332988" cy="17324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050"/>
        </a:p>
        <a:p>
          <a:endParaRPr lang="es-PE" sz="1050"/>
        </a:p>
        <a:p>
          <a:endParaRPr lang="es-PE" sz="1050"/>
        </a:p>
        <a:p>
          <a:r>
            <a:rPr lang="es-PE" sz="800"/>
            <a:t>A</a:t>
          </a:r>
        </a:p>
        <a:p>
          <a:r>
            <a:rPr lang="es-PE" sz="800"/>
            <a:t>B</a:t>
          </a:r>
        </a:p>
        <a:p>
          <a:r>
            <a:rPr lang="es-PE" sz="800"/>
            <a:t>C</a:t>
          </a:r>
        </a:p>
        <a:p>
          <a:r>
            <a:rPr lang="es-PE" sz="800"/>
            <a:t>D</a:t>
          </a:r>
        </a:p>
        <a:p>
          <a:r>
            <a:rPr lang="es-PE" sz="800"/>
            <a:t>E</a:t>
          </a:r>
        </a:p>
        <a:p>
          <a:r>
            <a:rPr lang="es-PE" sz="800"/>
            <a:t>F</a:t>
          </a:r>
        </a:p>
        <a:p>
          <a:endParaRPr lang="es-PE" sz="500"/>
        </a:p>
        <a:p>
          <a:r>
            <a:rPr lang="es-PE" sz="800"/>
            <a:t>IR</a:t>
          </a:r>
          <a:endParaRPr lang="es-PE" sz="900"/>
        </a:p>
      </xdr:txBody>
    </xdr:sp>
    <xdr:clientData/>
  </xdr:twoCellAnchor>
  <xdr:twoCellAnchor>
    <xdr:from>
      <xdr:col>3</xdr:col>
      <xdr:colOff>1059657</xdr:colOff>
      <xdr:row>40</xdr:row>
      <xdr:rowOff>23812</xdr:rowOff>
    </xdr:from>
    <xdr:to>
      <xdr:col>6</xdr:col>
      <xdr:colOff>73025</xdr:colOff>
      <xdr:row>45</xdr:row>
      <xdr:rowOff>36511</xdr:rowOff>
    </xdr:to>
    <xdr:graphicFrame macro="">
      <xdr:nvGraphicFramePr>
        <xdr:cNvPr id="6" name="Gráfico 5">
          <a:extLst>
            <a:ext uri="{FF2B5EF4-FFF2-40B4-BE49-F238E27FC236}">
              <a16:creationId xmlns:a16="http://schemas.microsoft.com/office/drawing/2014/main" id="{B8802E8A-4742-44BC-927E-CA00660DF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214893</xdr:colOff>
      <xdr:row>31</xdr:row>
      <xdr:rowOff>164956</xdr:rowOff>
    </xdr:from>
    <xdr:to>
      <xdr:col>8</xdr:col>
      <xdr:colOff>654628</xdr:colOff>
      <xdr:row>41</xdr:row>
      <xdr:rowOff>55418</xdr:rowOff>
    </xdr:to>
    <xdr:graphicFrame macro="">
      <xdr:nvGraphicFramePr>
        <xdr:cNvPr id="2" name="Gráfico 3">
          <a:extLst>
            <a:ext uri="{FF2B5EF4-FFF2-40B4-BE49-F238E27FC236}">
              <a16:creationId xmlns:a16="http://schemas.microsoft.com/office/drawing/2014/main" id="{339E85FB-96ED-4B98-A8B2-022C713294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221004</xdr:colOff>
      <xdr:row>0</xdr:row>
      <xdr:rowOff>63887</xdr:rowOff>
    </xdr:from>
    <xdr:to>
      <xdr:col>7</xdr:col>
      <xdr:colOff>654373</xdr:colOff>
      <xdr:row>1</xdr:row>
      <xdr:rowOff>11110</xdr:rowOff>
    </xdr:to>
    <xdr:pic>
      <xdr:nvPicPr>
        <xdr:cNvPr id="3" name="Imagen 2">
          <a:extLst>
            <a:ext uri="{FF2B5EF4-FFF2-40B4-BE49-F238E27FC236}">
              <a16:creationId xmlns:a16="http://schemas.microsoft.com/office/drawing/2014/main" id="{909FFAE2-DCB9-4E91-927B-8BF2D5C798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4504" y="63887"/>
          <a:ext cx="4094956" cy="518723"/>
        </a:xfrm>
        <a:prstGeom prst="rect">
          <a:avLst/>
        </a:prstGeom>
      </xdr:spPr>
    </xdr:pic>
    <xdr:clientData/>
  </xdr:twoCellAnchor>
  <xdr:twoCellAnchor>
    <xdr:from>
      <xdr:col>6</xdr:col>
      <xdr:colOff>293688</xdr:colOff>
      <xdr:row>33</xdr:row>
      <xdr:rowOff>1</xdr:rowOff>
    </xdr:from>
    <xdr:to>
      <xdr:col>9</xdr:col>
      <xdr:colOff>890587</xdr:colOff>
      <xdr:row>44</xdr:row>
      <xdr:rowOff>109361</xdr:rowOff>
    </xdr:to>
    <xdr:graphicFrame macro="">
      <xdr:nvGraphicFramePr>
        <xdr:cNvPr id="4" name="Gráfico 3">
          <a:extLst>
            <a:ext uri="{FF2B5EF4-FFF2-40B4-BE49-F238E27FC236}">
              <a16:creationId xmlns:a16="http://schemas.microsoft.com/office/drawing/2014/main" id="{46456BEC-D60C-41A0-AB7B-382AE06900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142301</xdr:colOff>
      <xdr:row>32</xdr:row>
      <xdr:rowOff>404804</xdr:rowOff>
    </xdr:from>
    <xdr:to>
      <xdr:col>6</xdr:col>
      <xdr:colOff>475289</xdr:colOff>
      <xdr:row>44</xdr:row>
      <xdr:rowOff>156030</xdr:rowOff>
    </xdr:to>
    <xdr:sp macro="" textlink="">
      <xdr:nvSpPr>
        <xdr:cNvPr id="5" name="CuadroTexto 4">
          <a:extLst>
            <a:ext uri="{FF2B5EF4-FFF2-40B4-BE49-F238E27FC236}">
              <a16:creationId xmlns:a16="http://schemas.microsoft.com/office/drawing/2014/main" id="{58F994C3-98E3-44D1-829C-5CE034F4F5E0}"/>
            </a:ext>
          </a:extLst>
        </xdr:cNvPr>
        <xdr:cNvSpPr txBox="1"/>
      </xdr:nvSpPr>
      <xdr:spPr>
        <a:xfrm>
          <a:off x="3768151" y="8196254"/>
          <a:ext cx="332988" cy="17324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050"/>
        </a:p>
        <a:p>
          <a:endParaRPr lang="es-PE" sz="1050"/>
        </a:p>
        <a:p>
          <a:endParaRPr lang="es-PE" sz="1050"/>
        </a:p>
        <a:p>
          <a:r>
            <a:rPr lang="es-PE" sz="800"/>
            <a:t>A</a:t>
          </a:r>
        </a:p>
        <a:p>
          <a:r>
            <a:rPr lang="es-PE" sz="800"/>
            <a:t>B</a:t>
          </a:r>
        </a:p>
        <a:p>
          <a:r>
            <a:rPr lang="es-PE" sz="800"/>
            <a:t>C</a:t>
          </a:r>
        </a:p>
        <a:p>
          <a:r>
            <a:rPr lang="es-PE" sz="800"/>
            <a:t>D</a:t>
          </a:r>
        </a:p>
        <a:p>
          <a:r>
            <a:rPr lang="es-PE" sz="800"/>
            <a:t>E</a:t>
          </a:r>
        </a:p>
        <a:p>
          <a:r>
            <a:rPr lang="es-PE" sz="800"/>
            <a:t>F</a:t>
          </a:r>
        </a:p>
        <a:p>
          <a:endParaRPr lang="es-PE" sz="500"/>
        </a:p>
        <a:p>
          <a:r>
            <a:rPr lang="es-PE" sz="800"/>
            <a:t>IR</a:t>
          </a:r>
          <a:endParaRPr lang="es-PE" sz="900"/>
        </a:p>
      </xdr:txBody>
    </xdr:sp>
    <xdr:clientData/>
  </xdr:twoCellAnchor>
  <xdr:twoCellAnchor>
    <xdr:from>
      <xdr:col>3</xdr:col>
      <xdr:colOff>1047750</xdr:colOff>
      <xdr:row>40</xdr:row>
      <xdr:rowOff>9525</xdr:rowOff>
    </xdr:from>
    <xdr:to>
      <xdr:col>6</xdr:col>
      <xdr:colOff>63500</xdr:colOff>
      <xdr:row>45</xdr:row>
      <xdr:rowOff>22224</xdr:rowOff>
    </xdr:to>
    <xdr:graphicFrame macro="">
      <xdr:nvGraphicFramePr>
        <xdr:cNvPr id="6" name="Gráfico 5">
          <a:extLst>
            <a:ext uri="{FF2B5EF4-FFF2-40B4-BE49-F238E27FC236}">
              <a16:creationId xmlns:a16="http://schemas.microsoft.com/office/drawing/2014/main" id="{951F77D2-581B-4280-9AAA-0DF25502A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292004</xdr:colOff>
      <xdr:row>1</xdr:row>
      <xdr:rowOff>58208</xdr:rowOff>
    </xdr:from>
    <xdr:to>
      <xdr:col>8</xdr:col>
      <xdr:colOff>1329219</xdr:colOff>
      <xdr:row>1</xdr:row>
      <xdr:rowOff>578343</xdr:rowOff>
    </xdr:to>
    <xdr:pic>
      <xdr:nvPicPr>
        <xdr:cNvPr id="2" name="Imagen 1">
          <a:extLst>
            <a:ext uri="{FF2B5EF4-FFF2-40B4-BE49-F238E27FC236}">
              <a16:creationId xmlns:a16="http://schemas.microsoft.com/office/drawing/2014/main" id="{5F77C2CE-588D-411D-8D21-6D0F643411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6454" y="229658"/>
          <a:ext cx="4027488" cy="516400"/>
        </a:xfrm>
        <a:prstGeom prst="rect">
          <a:avLst/>
        </a:prstGeom>
      </xdr:spPr>
    </xdr:pic>
    <xdr:clientData/>
  </xdr:twoCellAnchor>
  <xdr:oneCellAnchor>
    <xdr:from>
      <xdr:col>7</xdr:col>
      <xdr:colOff>867320</xdr:colOff>
      <xdr:row>22</xdr:row>
      <xdr:rowOff>65552</xdr:rowOff>
    </xdr:from>
    <xdr:ext cx="65" cy="172227"/>
    <xdr:sp macro="" textlink="">
      <xdr:nvSpPr>
        <xdr:cNvPr id="5" name="CuadroTexto 4">
          <a:extLst>
            <a:ext uri="{FF2B5EF4-FFF2-40B4-BE49-F238E27FC236}">
              <a16:creationId xmlns:a16="http://schemas.microsoft.com/office/drawing/2014/main" id="{D0316E94-8563-4818-8FAE-E3EE630A8F40}"/>
            </a:ext>
          </a:extLst>
        </xdr:cNvPr>
        <xdr:cNvSpPr txBox="1"/>
      </xdr:nvSpPr>
      <xdr:spPr>
        <a:xfrm>
          <a:off x="4607470" y="450420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s-EC" sz="1100"/>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5F803-0C03-4F54-AB7A-4F49CB3324C7}">
  <sheetPr codeName="Hoja1">
    <pageSetUpPr autoPageBreaks="0" fitToPage="1"/>
  </sheetPr>
  <dimension ref="B1:Z41"/>
  <sheetViews>
    <sheetView showGridLines="0" tabSelected="1" zoomScaleNormal="100" zoomScaleSheetLayoutView="140" zoomScalePageLayoutView="80" workbookViewId="0">
      <selection activeCell="F5" sqref="F5:J6"/>
    </sheetView>
  </sheetViews>
  <sheetFormatPr baseColWidth="10" defaultColWidth="11.46484375" defaultRowHeight="13.15" x14ac:dyDescent="0.35"/>
  <cols>
    <col min="1" max="1" width="1.73046875" style="26" customWidth="1"/>
    <col min="2" max="2" width="3" style="26" customWidth="1"/>
    <col min="3" max="3" width="4.796875" style="26" customWidth="1"/>
    <col min="4" max="4" width="9.265625" style="26" customWidth="1"/>
    <col min="5" max="5" width="19.796875" style="26" customWidth="1"/>
    <col min="6" max="6" width="11.46484375" style="26"/>
    <col min="7" max="7" width="3.46484375" style="26" customWidth="1"/>
    <col min="8" max="8" width="13.46484375" style="26" customWidth="1"/>
    <col min="9" max="9" width="18.19921875" style="26" customWidth="1"/>
    <col min="10" max="10" width="14.73046875" style="26" customWidth="1"/>
    <col min="11" max="11" width="2.53125" style="26" customWidth="1"/>
    <col min="12" max="12" width="2.46484375" style="26" customWidth="1"/>
    <col min="13" max="13" width="7.265625" style="60" customWidth="1"/>
    <col min="14" max="19" width="11.46484375" style="26" customWidth="1"/>
    <col min="20" max="20" width="12.265625" style="26" customWidth="1"/>
    <col min="21" max="26" width="11.46484375" style="26" customWidth="1"/>
    <col min="27" max="16384" width="11.46484375" style="26"/>
  </cols>
  <sheetData>
    <row r="1" spans="2:13" ht="13.5" thickBot="1" x14ac:dyDescent="0.4"/>
    <row r="2" spans="2:13" ht="45" customHeight="1" x14ac:dyDescent="0.35">
      <c r="B2" s="6"/>
      <c r="C2" s="158" t="s">
        <v>22</v>
      </c>
      <c r="D2" s="158"/>
      <c r="E2" s="158"/>
      <c r="F2" s="158"/>
      <c r="G2" s="158"/>
      <c r="H2" s="158"/>
      <c r="I2" s="158"/>
      <c r="J2" s="158"/>
      <c r="K2" s="7"/>
    </row>
    <row r="3" spans="2:13" ht="14.65" customHeight="1" x14ac:dyDescent="0.35">
      <c r="B3" s="8"/>
      <c r="C3" s="159"/>
      <c r="D3" s="159"/>
      <c r="E3" s="159"/>
      <c r="F3" s="159"/>
      <c r="G3" s="159"/>
      <c r="H3" s="159"/>
      <c r="I3" s="159"/>
      <c r="J3" s="159"/>
      <c r="K3" s="9"/>
      <c r="M3" s="61"/>
    </row>
    <row r="4" spans="2:13" ht="4.5" customHeight="1" thickBot="1" x14ac:dyDescent="0.4">
      <c r="B4" s="8"/>
      <c r="C4" s="156"/>
      <c r="D4" s="156"/>
      <c r="E4" s="156"/>
      <c r="F4" s="157"/>
      <c r="G4" s="157"/>
      <c r="H4" s="157"/>
      <c r="I4" s="157"/>
      <c r="J4" s="157"/>
      <c r="K4" s="9"/>
    </row>
    <row r="5" spans="2:13" ht="12.75" customHeight="1" thickTop="1" thickBot="1" x14ac:dyDescent="0.4">
      <c r="B5" s="8"/>
      <c r="C5" s="134" t="s">
        <v>8</v>
      </c>
      <c r="D5" s="134"/>
      <c r="E5" s="135"/>
      <c r="F5" s="136"/>
      <c r="G5" s="137"/>
      <c r="H5" s="137"/>
      <c r="I5" s="137"/>
      <c r="J5" s="138"/>
      <c r="K5" s="9"/>
    </row>
    <row r="6" spans="2:13" ht="13.15" customHeight="1" thickTop="1" thickBot="1" x14ac:dyDescent="0.4">
      <c r="B6" s="8"/>
      <c r="C6" s="134"/>
      <c r="D6" s="134"/>
      <c r="E6" s="135"/>
      <c r="F6" s="139"/>
      <c r="G6" s="140"/>
      <c r="H6" s="140"/>
      <c r="I6" s="140"/>
      <c r="J6" s="141"/>
      <c r="K6" s="9"/>
    </row>
    <row r="7" spans="2:13" ht="13.15" customHeight="1" thickTop="1" x14ac:dyDescent="0.35">
      <c r="B7" s="8"/>
      <c r="C7" s="160" t="s">
        <v>34</v>
      </c>
      <c r="D7" s="161"/>
      <c r="E7" s="161"/>
      <c r="F7" s="164"/>
      <c r="G7" s="165"/>
      <c r="H7" s="166"/>
      <c r="I7" s="170" t="s">
        <v>32</v>
      </c>
      <c r="J7" s="171">
        <f>F19</f>
        <v>1</v>
      </c>
      <c r="K7" s="9"/>
    </row>
    <row r="8" spans="2:13" ht="13.15" customHeight="1" thickBot="1" x14ac:dyDescent="0.4">
      <c r="B8" s="8"/>
      <c r="C8" s="162"/>
      <c r="D8" s="163"/>
      <c r="E8" s="163"/>
      <c r="F8" s="167"/>
      <c r="G8" s="168"/>
      <c r="H8" s="169"/>
      <c r="I8" s="170"/>
      <c r="J8" s="171"/>
      <c r="K8" s="9"/>
    </row>
    <row r="9" spans="2:13" ht="13.15" customHeight="1" thickTop="1" x14ac:dyDescent="0.35">
      <c r="B9" s="8"/>
      <c r="C9" s="160" t="s">
        <v>35</v>
      </c>
      <c r="D9" s="161"/>
      <c r="E9" s="161"/>
      <c r="F9" s="142"/>
      <c r="G9" s="143"/>
      <c r="H9" s="144"/>
      <c r="I9" s="172" t="s">
        <v>36</v>
      </c>
      <c r="J9" s="173"/>
      <c r="K9" s="9"/>
    </row>
    <row r="10" spans="2:13" ht="13.15" customHeight="1" thickBot="1" x14ac:dyDescent="0.4">
      <c r="B10" s="8"/>
      <c r="C10" s="162"/>
      <c r="D10" s="163"/>
      <c r="E10" s="163"/>
      <c r="F10" s="145"/>
      <c r="G10" s="146"/>
      <c r="H10" s="147"/>
      <c r="I10" s="170"/>
      <c r="J10" s="174"/>
      <c r="K10" s="9"/>
    </row>
    <row r="11" spans="2:13" ht="27" customHeight="1" thickTop="1" thickBot="1" x14ac:dyDescent="0.4">
      <c r="B11" s="8"/>
      <c r="C11" s="134" t="s">
        <v>33</v>
      </c>
      <c r="D11" s="134"/>
      <c r="E11" s="135"/>
      <c r="F11" s="142"/>
      <c r="G11" s="143"/>
      <c r="H11" s="144"/>
      <c r="I11" s="116" t="s">
        <v>40</v>
      </c>
      <c r="J11" s="51"/>
      <c r="K11" s="9"/>
    </row>
    <row r="12" spans="2:13" ht="13.9" thickTop="1" thickBot="1" x14ac:dyDescent="0.4">
      <c r="B12" s="8"/>
      <c r="C12" s="122" t="s">
        <v>4</v>
      </c>
      <c r="D12" s="122"/>
      <c r="E12" s="123"/>
      <c r="F12" s="124"/>
      <c r="G12" s="125"/>
      <c r="H12" s="126"/>
      <c r="I12" s="45" t="s">
        <v>9</v>
      </c>
      <c r="J12" s="52"/>
      <c r="K12" s="9"/>
    </row>
    <row r="13" spans="2:13" ht="3.75" customHeight="1" thickTop="1" x14ac:dyDescent="0.35">
      <c r="B13" s="8"/>
      <c r="C13" s="148"/>
      <c r="D13" s="148"/>
      <c r="E13" s="148"/>
      <c r="F13" s="149"/>
      <c r="G13" s="149"/>
      <c r="H13" s="149"/>
      <c r="I13" s="148"/>
      <c r="J13" s="149"/>
      <c r="K13" s="9"/>
    </row>
    <row r="14" spans="2:13" ht="15" customHeight="1" x14ac:dyDescent="0.35">
      <c r="B14" s="8"/>
      <c r="C14" s="150" t="s">
        <v>23</v>
      </c>
      <c r="D14" s="150"/>
      <c r="E14" s="150"/>
      <c r="F14" s="150"/>
      <c r="G14" s="150"/>
      <c r="H14" s="150"/>
      <c r="I14" s="150"/>
      <c r="J14" s="150"/>
      <c r="K14" s="9"/>
    </row>
    <row r="15" spans="2:13" ht="76.5" customHeight="1" x14ac:dyDescent="0.35">
      <c r="B15" s="8"/>
      <c r="C15" s="151" t="s">
        <v>120</v>
      </c>
      <c r="D15" s="152"/>
      <c r="E15" s="153"/>
      <c r="F15" s="153"/>
      <c r="G15" s="153"/>
      <c r="H15" s="153"/>
      <c r="I15" s="153"/>
      <c r="J15" s="154"/>
      <c r="K15" s="9"/>
    </row>
    <row r="16" spans="2:13" ht="4.5" customHeight="1" x14ac:dyDescent="0.35">
      <c r="B16" s="8"/>
      <c r="C16" s="149"/>
      <c r="D16" s="149"/>
      <c r="E16" s="149"/>
      <c r="F16" s="149"/>
      <c r="G16" s="149"/>
      <c r="H16" s="149"/>
      <c r="I16" s="149"/>
      <c r="J16" s="149"/>
      <c r="K16" s="9"/>
    </row>
    <row r="17" spans="2:26" s="64" customFormat="1" ht="37.5" customHeight="1" x14ac:dyDescent="0.35">
      <c r="B17" s="8"/>
      <c r="C17" s="155" t="s">
        <v>59</v>
      </c>
      <c r="D17" s="155"/>
      <c r="E17" s="155"/>
      <c r="F17" s="155"/>
      <c r="G17" s="155"/>
      <c r="H17" s="155"/>
      <c r="I17" s="155"/>
      <c r="J17" s="155"/>
      <c r="K17" s="9"/>
      <c r="L17" s="26"/>
      <c r="M17" s="62"/>
      <c r="N17" s="63"/>
      <c r="O17" s="63"/>
      <c r="P17" s="63"/>
      <c r="Q17" s="63"/>
      <c r="R17" s="63"/>
      <c r="S17" s="63"/>
      <c r="T17" s="63"/>
      <c r="U17" s="63"/>
      <c r="V17" s="63"/>
      <c r="W17" s="63"/>
      <c r="X17" s="63"/>
      <c r="Y17" s="63"/>
      <c r="Z17" s="63"/>
    </row>
    <row r="18" spans="2:26" s="64" customFormat="1" ht="13.5" customHeight="1" thickBot="1" x14ac:dyDescent="0.4">
      <c r="B18" s="8"/>
      <c r="C18" s="178"/>
      <c r="D18" s="178"/>
      <c r="E18" s="178"/>
      <c r="F18" s="178"/>
      <c r="G18" s="178"/>
      <c r="H18" s="178"/>
      <c r="I18" s="178"/>
      <c r="J18" s="178"/>
      <c r="K18" s="9"/>
      <c r="L18" s="26"/>
      <c r="M18" s="62"/>
      <c r="N18" s="63"/>
      <c r="O18" s="63"/>
      <c r="P18" s="63"/>
      <c r="Q18" s="63"/>
      <c r="R18" s="63"/>
      <c r="S18" s="63"/>
      <c r="T18" s="63"/>
      <c r="U18" s="63"/>
      <c r="V18" s="63"/>
      <c r="W18" s="63"/>
      <c r="X18" s="63"/>
      <c r="Y18" s="63"/>
      <c r="Z18" s="63"/>
    </row>
    <row r="19" spans="2:26" s="64" customFormat="1" ht="13.5" customHeight="1" thickTop="1" thickBot="1" x14ac:dyDescent="0.4">
      <c r="B19" s="8"/>
      <c r="C19" s="129" t="s">
        <v>88</v>
      </c>
      <c r="D19" s="129"/>
      <c r="E19" s="130"/>
      <c r="F19" s="59">
        <v>1</v>
      </c>
      <c r="G19" s="131" t="s">
        <v>103</v>
      </c>
      <c r="H19" s="131"/>
      <c r="I19" s="131"/>
      <c r="J19" s="131"/>
      <c r="K19" s="9"/>
      <c r="L19" s="26"/>
      <c r="M19" s="62"/>
      <c r="N19" s="63"/>
      <c r="O19" s="63"/>
      <c r="P19" s="63"/>
      <c r="Q19" s="63"/>
      <c r="R19" s="63"/>
      <c r="S19" s="63"/>
      <c r="T19" s="63"/>
      <c r="U19" s="63"/>
      <c r="V19" s="63"/>
      <c r="W19" s="63"/>
      <c r="X19" s="63"/>
      <c r="Y19" s="63"/>
      <c r="Z19" s="63"/>
    </row>
    <row r="20" spans="2:26" s="64" customFormat="1" ht="13.5" customHeight="1" thickTop="1" thickBot="1" x14ac:dyDescent="0.4">
      <c r="B20" s="8"/>
      <c r="C20" s="115"/>
      <c r="D20" s="115"/>
      <c r="E20" s="115"/>
      <c r="F20" s="115"/>
      <c r="G20" s="115"/>
      <c r="H20" s="115"/>
      <c r="I20" s="115"/>
      <c r="J20" s="115"/>
      <c r="K20" s="9"/>
      <c r="L20" s="26"/>
      <c r="M20" s="62"/>
      <c r="N20" s="63"/>
      <c r="O20" s="63"/>
      <c r="P20" s="63"/>
      <c r="Q20" s="63"/>
      <c r="R20" s="63"/>
      <c r="S20" s="63"/>
      <c r="T20" s="63"/>
      <c r="U20" s="63"/>
      <c r="V20" s="63"/>
      <c r="W20" s="63"/>
      <c r="X20" s="63"/>
      <c r="Y20" s="63"/>
      <c r="Z20" s="63"/>
    </row>
    <row r="21" spans="2:26" s="64" customFormat="1" ht="13.5" customHeight="1" thickBot="1" x14ac:dyDescent="0.4">
      <c r="B21" s="10"/>
      <c r="C21" s="97" t="s">
        <v>13</v>
      </c>
      <c r="D21" s="127" t="s">
        <v>19</v>
      </c>
      <c r="E21" s="128"/>
      <c r="F21" s="98">
        <f>_xlfn.IFS($F$19=1,'ÁREA 1'!E34,$F$19=2,('ÁREA 1'!E34+'ÁREA 2'!E34)/2,$F$19=3,('ÁREA 1'!E34+'ÁREA 2'!E34+'ÁREA 3'!E34)/3,$F$19=4,('ÁREA 1'!E34+'ÁREA 2'!E34+'ÁREA 3'!E34+'ÁREA 4'!E34)/4,$F$19=5,('ÁREA 1'!E34+'ÁREA 2'!E34+'ÁREA 3'!E34+'ÁREA 4'!E34+'ÁREA n'!E34)/5)</f>
        <v>0</v>
      </c>
      <c r="G21" s="120"/>
      <c r="H21" s="120"/>
      <c r="I21" s="120"/>
      <c r="J21" s="120"/>
      <c r="K21" s="9"/>
      <c r="L21" s="26"/>
      <c r="M21" s="62"/>
      <c r="N21" s="44"/>
      <c r="O21" s="117"/>
      <c r="P21" s="117"/>
      <c r="Q21" s="65"/>
      <c r="R21" s="63"/>
      <c r="S21" s="63" t="s">
        <v>63</v>
      </c>
      <c r="T21" s="63">
        <v>60</v>
      </c>
      <c r="U21" s="63">
        <f>T21</f>
        <v>60</v>
      </c>
      <c r="V21" s="66">
        <f>U21/$U$24</f>
        <v>0.01</v>
      </c>
      <c r="W21" s="63">
        <f>U21*(1/U21)*(1/3)</f>
        <v>0.33333333333333331</v>
      </c>
      <c r="X21" s="63">
        <f>W21</f>
        <v>0.33333333333333331</v>
      </c>
      <c r="Y21" s="63">
        <v>1</v>
      </c>
      <c r="Z21" s="63"/>
    </row>
    <row r="22" spans="2:26" s="64" customFormat="1" ht="13.5" customHeight="1" thickBot="1" x14ac:dyDescent="0.4">
      <c r="B22" s="10"/>
      <c r="C22" s="99" t="s">
        <v>14</v>
      </c>
      <c r="D22" s="127" t="s">
        <v>70</v>
      </c>
      <c r="E22" s="128"/>
      <c r="F22" s="98">
        <f>_xlfn.IFS($F$19=1,'ÁREA 1'!E35,$F$19=2,('ÁREA 1'!E35+'ÁREA 2'!E35)/2,$F$19=3,('ÁREA 1'!E35+'ÁREA 2'!E35+'ÁREA 3'!E35)/3,$F$19=4,('ÁREA 1'!E35+'ÁREA 2'!E35+'ÁREA 3'!E35+'ÁREA 4'!E35)/4,$F$19=5,('ÁREA 1'!E35+'ÁREA 2'!E35+'ÁREA 3'!E35+'ÁREA 4'!E35+'ÁREA n'!E35)/5)</f>
        <v>0</v>
      </c>
      <c r="G22" s="120"/>
      <c r="H22" s="120"/>
      <c r="I22" s="120"/>
      <c r="J22" s="120"/>
      <c r="K22" s="9"/>
      <c r="L22" s="26"/>
      <c r="M22" s="62"/>
      <c r="N22" s="44"/>
      <c r="O22" s="117"/>
      <c r="P22" s="117"/>
      <c r="Q22" s="65"/>
      <c r="R22" s="63"/>
      <c r="S22" s="63" t="s">
        <v>62</v>
      </c>
      <c r="T22" s="63">
        <v>2300</v>
      </c>
      <c r="U22" s="63">
        <f>T22-U21</f>
        <v>2240</v>
      </c>
      <c r="V22" s="66">
        <f t="shared" ref="V22:V24" si="0">U22/$U$24</f>
        <v>0.37333333333333335</v>
      </c>
      <c r="W22" s="63">
        <f>U22*(1/U22)*(1/3)</f>
        <v>0.33333333333333331</v>
      </c>
      <c r="X22" s="63">
        <f>W22+X21</f>
        <v>0.66666666666666663</v>
      </c>
      <c r="Y22" s="63">
        <v>1</v>
      </c>
      <c r="Z22" s="63"/>
    </row>
    <row r="23" spans="2:26" s="64" customFormat="1" ht="13.5" customHeight="1" thickBot="1" x14ac:dyDescent="0.4">
      <c r="B23" s="10"/>
      <c r="C23" s="99" t="s">
        <v>15</v>
      </c>
      <c r="D23" s="127" t="s">
        <v>97</v>
      </c>
      <c r="E23" s="128"/>
      <c r="F23" s="98">
        <f>_xlfn.IFS($F$19=1,'ÁREA 1'!E36,$F$19=2,('ÁREA 1'!E36+'ÁREA 2'!E36)/2,$F$19=3,('ÁREA 1'!E36+'ÁREA 2'!E36+'ÁREA 3'!E36)/3,$F$19=4,('ÁREA 1'!E36+'ÁREA 2'!E36+'ÁREA 3'!E36+'ÁREA 4'!E36)/4,$F$19=5,('ÁREA 1'!E36+'ÁREA 2'!E36+'ÁREA 3'!E36+'ÁREA 4'!E36+'ÁREA n'!E36)/5)</f>
        <v>0</v>
      </c>
      <c r="G23" s="120"/>
      <c r="H23" s="120"/>
      <c r="I23" s="120"/>
      <c r="J23" s="120"/>
      <c r="K23" s="9"/>
      <c r="L23" s="26"/>
      <c r="M23" s="62"/>
      <c r="N23" s="44"/>
      <c r="O23" s="117"/>
      <c r="P23" s="117"/>
      <c r="Q23" s="65"/>
      <c r="R23" s="63"/>
      <c r="S23" s="63" t="s">
        <v>61</v>
      </c>
      <c r="T23" s="63">
        <v>6000</v>
      </c>
      <c r="U23" s="63">
        <f>T23-2300</f>
        <v>3700</v>
      </c>
      <c r="V23" s="66">
        <f t="shared" si="0"/>
        <v>0.6166666666666667</v>
      </c>
      <c r="W23" s="63">
        <f>U23*(1/U23)*(1/3)</f>
        <v>0.33333333333333331</v>
      </c>
      <c r="X23" s="63">
        <f>W23+X22</f>
        <v>1</v>
      </c>
      <c r="Y23" s="63">
        <v>1</v>
      </c>
      <c r="Z23" s="63"/>
    </row>
    <row r="24" spans="2:26" s="64" customFormat="1" ht="13.5" thickBot="1" x14ac:dyDescent="0.4">
      <c r="B24" s="10"/>
      <c r="C24" s="99" t="s">
        <v>16</v>
      </c>
      <c r="D24" s="127" t="s">
        <v>21</v>
      </c>
      <c r="E24" s="128"/>
      <c r="F24" s="98">
        <f>_xlfn.IFS($F$19=1,'ÁREA 1'!E37,$F$19=2,('ÁREA 1'!E37+'ÁREA 2'!E37)/2,$F$19=3,('ÁREA 1'!E37+'ÁREA 2'!E37+'ÁREA 3'!E37)/3,$F$19=4,('ÁREA 1'!E37+'ÁREA 2'!E37+'ÁREA 3'!E37+'ÁREA 4'!E37)/4,$F$19=5,('ÁREA 1'!E37+'ÁREA 2'!E37+'ÁREA 3'!E37+'ÁREA 4'!E37+'ÁREA n'!E37)/5)</f>
        <v>0</v>
      </c>
      <c r="G24" s="120"/>
      <c r="H24" s="120"/>
      <c r="I24" s="120"/>
      <c r="J24" s="120"/>
      <c r="K24" s="9"/>
      <c r="L24" s="26"/>
      <c r="M24" s="62"/>
      <c r="N24" s="44"/>
      <c r="O24" s="117"/>
      <c r="P24" s="117"/>
      <c r="Q24" s="65"/>
      <c r="R24" s="63"/>
      <c r="S24" s="63"/>
      <c r="T24" s="63"/>
      <c r="U24" s="63">
        <f>SUM(U21:U23)</f>
        <v>6000</v>
      </c>
      <c r="V24" s="66">
        <f t="shared" si="0"/>
        <v>1</v>
      </c>
      <c r="W24" s="63">
        <f>SUM(W21:W23)</f>
        <v>1</v>
      </c>
      <c r="X24" s="63"/>
      <c r="Y24" s="63">
        <f>SUM(Y21:Y23)</f>
        <v>3</v>
      </c>
      <c r="Z24" s="63"/>
    </row>
    <row r="25" spans="2:26" ht="13.5" customHeight="1" thickBot="1" x14ac:dyDescent="0.4">
      <c r="B25" s="8"/>
      <c r="C25" s="99" t="s">
        <v>17</v>
      </c>
      <c r="D25" s="127" t="s">
        <v>91</v>
      </c>
      <c r="E25" s="128"/>
      <c r="F25" s="98">
        <f>_xlfn.IFS($F$19=1,'ÁREA 1'!E38,$F$19=2,('ÁREA 1'!E38+'ÁREA 2'!E38)/2,$F$19=3,('ÁREA 1'!E38+'ÁREA 2'!E38+'ÁREA 3'!E38)/3,$F$19=4,('ÁREA 1'!E38+'ÁREA 2'!E38+'ÁREA 3'!E38+'ÁREA 4'!E38)/4,$F$19=5,('ÁREA 1'!E38+'ÁREA 2'!E38+'ÁREA 3'!E38+'ÁREA 4'!E38+'ÁREA n'!E38)/5)</f>
        <v>0</v>
      </c>
      <c r="G25" s="120"/>
      <c r="H25" s="120"/>
      <c r="I25" s="120"/>
      <c r="J25" s="120"/>
      <c r="K25" s="9"/>
      <c r="M25" s="62"/>
      <c r="N25" s="44"/>
      <c r="O25" s="117"/>
      <c r="P25" s="117"/>
      <c r="Q25" s="65"/>
      <c r="R25" s="67"/>
      <c r="S25" s="67" t="s">
        <v>64</v>
      </c>
      <c r="T25" s="67">
        <f>Q33*PI()</f>
        <v>2.9845130209103035</v>
      </c>
      <c r="U25" s="67"/>
      <c r="V25" s="67"/>
      <c r="W25" s="67"/>
      <c r="X25" s="67"/>
      <c r="Y25" s="67"/>
      <c r="Z25" s="67"/>
    </row>
    <row r="26" spans="2:26" ht="13.5" customHeight="1" thickBot="1" x14ac:dyDescent="0.4">
      <c r="B26" s="8"/>
      <c r="C26" s="100" t="s">
        <v>18</v>
      </c>
      <c r="D26" s="127" t="s">
        <v>86</v>
      </c>
      <c r="E26" s="128"/>
      <c r="F26" s="98">
        <f>_xlfn.IFS($F$19=1,'ÁREA 1'!E39,$F$19=2,('ÁREA 1'!E39+'ÁREA 2'!E39)/2,$F$19=3,('ÁREA 1'!E39+'ÁREA 2'!E39+'ÁREA 3'!E39)/3,$F$19=4,('ÁREA 1'!E39+'ÁREA 2'!E39+'ÁREA 3'!E39+'ÁREA 4'!E39)/4,$F$19=5,('ÁREA 1'!E39+'ÁREA 2'!E39+'ÁREA 3'!E39+'ÁREA 4'!E39+'ÁREA n'!E39)/5)</f>
        <v>0</v>
      </c>
      <c r="G26" s="120"/>
      <c r="H26" s="120"/>
      <c r="I26" s="120"/>
      <c r="J26" s="120"/>
      <c r="K26" s="9"/>
      <c r="M26" s="62"/>
      <c r="N26" s="44"/>
      <c r="O26" s="117"/>
      <c r="P26" s="117"/>
      <c r="Q26" s="65"/>
      <c r="R26" s="67"/>
      <c r="S26" s="67"/>
      <c r="T26" s="67"/>
      <c r="U26" s="67"/>
      <c r="V26" s="67"/>
      <c r="W26" s="67"/>
      <c r="X26" s="67"/>
      <c r="Y26" s="67"/>
      <c r="Z26" s="67"/>
    </row>
    <row r="27" spans="2:26" ht="4.5" customHeight="1" x14ac:dyDescent="0.35">
      <c r="B27" s="8"/>
      <c r="C27" s="120"/>
      <c r="D27" s="120"/>
      <c r="E27" s="120"/>
      <c r="F27" s="120"/>
      <c r="G27" s="120"/>
      <c r="H27" s="120"/>
      <c r="I27" s="120"/>
      <c r="J27" s="120"/>
      <c r="K27" s="9"/>
      <c r="M27" s="62"/>
      <c r="N27" s="43"/>
      <c r="O27" s="43"/>
      <c r="P27" s="43"/>
      <c r="Q27" s="43"/>
      <c r="R27" s="67"/>
      <c r="S27" s="67"/>
      <c r="T27" s="67"/>
      <c r="U27" s="67"/>
      <c r="V27" s="67"/>
      <c r="W27" s="67"/>
      <c r="X27" s="67"/>
      <c r="Y27" s="67"/>
      <c r="Z27" s="67"/>
    </row>
    <row r="28" spans="2:26" ht="13.05" customHeight="1" x14ac:dyDescent="0.35">
      <c r="B28" s="8"/>
      <c r="C28" s="101" t="s">
        <v>0</v>
      </c>
      <c r="D28" s="176" t="s">
        <v>25</v>
      </c>
      <c r="E28" s="177"/>
      <c r="F28" s="102">
        <f>+F21+F22+F23+F24+F25+F26</f>
        <v>0</v>
      </c>
      <c r="G28" s="120"/>
      <c r="H28" s="120"/>
      <c r="I28" s="120"/>
      <c r="J28" s="120"/>
      <c r="K28" s="9"/>
      <c r="M28" s="62"/>
      <c r="N28" s="44" t="s">
        <v>0</v>
      </c>
      <c r="O28" s="175" t="s">
        <v>25</v>
      </c>
      <c r="P28" s="175"/>
      <c r="Q28" s="44">
        <f>F28</f>
        <v>0</v>
      </c>
      <c r="R28" s="67"/>
      <c r="S28" s="67"/>
      <c r="T28" s="67" t="s">
        <v>67</v>
      </c>
      <c r="U28" s="67" t="s">
        <v>68</v>
      </c>
      <c r="V28" s="67"/>
      <c r="W28" s="67"/>
      <c r="X28" s="67"/>
      <c r="Y28" s="67"/>
      <c r="Z28" s="67"/>
    </row>
    <row r="29" spans="2:26" ht="29.25" customHeight="1" x14ac:dyDescent="0.35">
      <c r="B29" s="8"/>
      <c r="C29" s="103"/>
      <c r="D29" s="103"/>
      <c r="E29" s="103"/>
      <c r="F29" s="1"/>
      <c r="G29" s="120"/>
      <c r="H29" s="120"/>
      <c r="I29" s="120"/>
      <c r="J29" s="120"/>
      <c r="K29" s="9"/>
      <c r="M29" s="62"/>
      <c r="N29" s="67"/>
      <c r="O29" s="67"/>
      <c r="P29" s="67"/>
      <c r="Q29" s="68">
        <f>Q28/6000</f>
        <v>0</v>
      </c>
      <c r="R29" s="67"/>
      <c r="S29" s="67" t="s">
        <v>65</v>
      </c>
      <c r="T29" s="67">
        <v>0</v>
      </c>
      <c r="U29" s="67">
        <v>0</v>
      </c>
      <c r="V29" s="67"/>
      <c r="W29" s="67"/>
      <c r="X29" s="67"/>
      <c r="Y29" s="67"/>
      <c r="Z29" s="67"/>
    </row>
    <row r="30" spans="2:26" ht="17.55" customHeight="1" x14ac:dyDescent="0.7">
      <c r="B30" s="8"/>
      <c r="C30" s="132" t="s">
        <v>26</v>
      </c>
      <c r="D30" s="133"/>
      <c r="E30" s="133"/>
      <c r="F30" s="104" t="str">
        <f>IF(F28&lt;1,"NINGUNA",IF(F28&lt;=60,"BAJA",IF(F28&lt;2300,"MEDIA","ALTA")))</f>
        <v>NINGUNA</v>
      </c>
      <c r="G30" s="120"/>
      <c r="H30" s="120"/>
      <c r="I30" s="120"/>
      <c r="J30" s="120"/>
      <c r="K30" s="9"/>
      <c r="M30" s="62"/>
      <c r="N30" s="67"/>
      <c r="O30" s="67"/>
      <c r="P30" s="67"/>
      <c r="Q30" s="67" t="str">
        <f>IF(Q28&lt;1,"NINGUNA",IF(Q28&lt;=60,"BAJA",IF(Q28&lt;2300,"MEDIA","ALTA")))</f>
        <v>NINGUNA</v>
      </c>
      <c r="R30" s="67"/>
      <c r="S30" s="67" t="s">
        <v>66</v>
      </c>
      <c r="T30" s="67">
        <f>COS(T25)*-1</f>
        <v>0.98768834059513766</v>
      </c>
      <c r="U30" s="67">
        <f>SIN(T25)</f>
        <v>0.15643446504023098</v>
      </c>
      <c r="V30" s="67"/>
      <c r="W30" s="67"/>
      <c r="X30" s="67"/>
      <c r="Y30" s="67"/>
      <c r="Z30" s="67"/>
    </row>
    <row r="31" spans="2:26" ht="44.65" customHeight="1" x14ac:dyDescent="0.35">
      <c r="B31" s="8"/>
      <c r="C31" s="120"/>
      <c r="D31" s="120"/>
      <c r="E31" s="120"/>
      <c r="F31" s="120"/>
      <c r="G31" s="120"/>
      <c r="H31" s="120"/>
      <c r="I31" s="120"/>
      <c r="J31" s="120"/>
      <c r="K31" s="9"/>
      <c r="M31" s="62"/>
      <c r="N31" s="67"/>
      <c r="O31" s="67"/>
      <c r="P31" s="67"/>
      <c r="Q31" s="67">
        <f>IF(Q30="BAJA",1,IF(Q30="MEDIA",2,3))</f>
        <v>3</v>
      </c>
      <c r="R31" s="67"/>
      <c r="S31" s="67"/>
      <c r="T31" s="67"/>
      <c r="U31" s="67"/>
      <c r="V31" s="67"/>
      <c r="W31" s="67"/>
      <c r="X31" s="67"/>
      <c r="Y31" s="67"/>
      <c r="Z31" s="67"/>
    </row>
    <row r="32" spans="2:26" ht="13.9" customHeight="1" x14ac:dyDescent="0.35">
      <c r="B32" s="11"/>
      <c r="C32" s="121" t="s">
        <v>114</v>
      </c>
      <c r="D32" s="121"/>
      <c r="E32" s="121"/>
      <c r="F32" s="121"/>
      <c r="G32" s="121"/>
      <c r="H32" s="121"/>
      <c r="I32" s="121"/>
      <c r="J32" s="121"/>
      <c r="K32" s="12"/>
      <c r="M32" s="62"/>
      <c r="N32" s="67"/>
      <c r="O32" s="67"/>
      <c r="P32" s="67"/>
      <c r="Q32" s="67"/>
      <c r="R32" s="67"/>
      <c r="S32" s="67"/>
      <c r="T32" s="67"/>
      <c r="U32" s="67"/>
      <c r="V32" s="67"/>
      <c r="W32" s="67"/>
      <c r="X32" s="67"/>
      <c r="Y32" s="67"/>
      <c r="Z32" s="67"/>
    </row>
    <row r="33" spans="2:26" ht="13.05" customHeight="1" x14ac:dyDescent="0.35">
      <c r="B33" s="8"/>
      <c r="C33" s="28"/>
      <c r="D33" s="28"/>
      <c r="E33" s="28"/>
      <c r="F33" s="28"/>
      <c r="G33" s="28"/>
      <c r="H33" s="28"/>
      <c r="I33" s="28"/>
      <c r="J33" s="28"/>
      <c r="K33" s="9"/>
      <c r="M33" s="62"/>
      <c r="N33" s="67"/>
      <c r="O33" s="67"/>
      <c r="P33" s="67"/>
      <c r="Q33" s="68">
        <f>(Q31/3)-0.05</f>
        <v>0.95</v>
      </c>
      <c r="R33" s="67"/>
      <c r="S33" s="67"/>
      <c r="T33" s="67"/>
      <c r="U33" s="67"/>
      <c r="V33" s="67"/>
      <c r="W33" s="67"/>
      <c r="X33" s="67"/>
      <c r="Y33" s="67"/>
      <c r="Z33" s="67"/>
    </row>
    <row r="34" spans="2:26" x14ac:dyDescent="0.35">
      <c r="B34" s="8"/>
      <c r="C34" s="28"/>
      <c r="D34" s="28"/>
      <c r="E34" s="28"/>
      <c r="F34" s="28"/>
      <c r="G34" s="28"/>
      <c r="H34" s="28"/>
      <c r="I34" s="28"/>
      <c r="J34" s="28"/>
      <c r="K34" s="9"/>
      <c r="M34" s="62"/>
      <c r="N34" s="67"/>
      <c r="O34" s="67"/>
      <c r="P34" s="67"/>
      <c r="Q34" s="67"/>
      <c r="R34" s="67"/>
      <c r="S34" s="67"/>
      <c r="T34" s="67"/>
      <c r="U34" s="67"/>
      <c r="V34" s="67"/>
      <c r="W34" s="67"/>
      <c r="X34" s="67"/>
      <c r="Y34" s="67"/>
      <c r="Z34" s="67"/>
    </row>
    <row r="35" spans="2:26" ht="13.5" customHeight="1" x14ac:dyDescent="0.35">
      <c r="B35" s="8"/>
      <c r="C35" s="28"/>
      <c r="D35" s="28"/>
      <c r="E35" s="28"/>
      <c r="F35" s="28"/>
      <c r="G35" s="28"/>
      <c r="H35" s="28"/>
      <c r="I35" s="28"/>
      <c r="J35" s="28"/>
      <c r="K35" s="9"/>
      <c r="M35" s="62"/>
      <c r="N35" s="67"/>
      <c r="O35" s="67"/>
      <c r="P35" s="67"/>
      <c r="Q35" s="67"/>
      <c r="R35" s="67"/>
      <c r="S35" s="67"/>
      <c r="T35" s="67"/>
      <c r="U35" s="67"/>
      <c r="V35" s="67"/>
      <c r="W35" s="67"/>
      <c r="X35" s="67"/>
      <c r="Y35" s="67"/>
      <c r="Z35" s="67"/>
    </row>
    <row r="36" spans="2:26" x14ac:dyDescent="0.35">
      <c r="B36" s="8"/>
      <c r="C36" s="28"/>
      <c r="D36" s="28"/>
      <c r="E36" s="28"/>
      <c r="F36" s="28"/>
      <c r="G36" s="28"/>
      <c r="H36" s="28"/>
      <c r="I36" s="28"/>
      <c r="J36" s="28"/>
      <c r="K36" s="9"/>
    </row>
    <row r="37" spans="2:26" ht="13.5" thickBot="1" x14ac:dyDescent="0.4">
      <c r="B37" s="8"/>
      <c r="C37" s="1"/>
      <c r="D37" s="111" t="s">
        <v>69</v>
      </c>
      <c r="E37" s="112"/>
      <c r="F37" s="1"/>
      <c r="G37" s="1"/>
      <c r="H37" s="113" t="s">
        <v>111</v>
      </c>
      <c r="I37" s="113"/>
      <c r="J37" s="114"/>
      <c r="K37" s="9"/>
    </row>
    <row r="38" spans="2:26" ht="13.9" thickTop="1" thickBot="1" x14ac:dyDescent="0.4">
      <c r="B38" s="8"/>
      <c r="C38" s="1"/>
      <c r="D38" s="1" t="s">
        <v>37</v>
      </c>
      <c r="E38" s="1"/>
      <c r="F38" s="1"/>
      <c r="G38" s="1"/>
      <c r="H38" s="1" t="s">
        <v>38</v>
      </c>
      <c r="J38" s="1"/>
      <c r="K38" s="9"/>
    </row>
    <row r="39" spans="2:26" ht="13.9" thickTop="1" thickBot="1" x14ac:dyDescent="0.4">
      <c r="B39" s="8"/>
      <c r="C39" s="1"/>
      <c r="D39" s="1" t="s">
        <v>39</v>
      </c>
      <c r="E39" s="56">
        <f>F11</f>
        <v>0</v>
      </c>
      <c r="F39" s="1"/>
      <c r="G39" s="1"/>
      <c r="H39" s="1" t="s">
        <v>39</v>
      </c>
      <c r="I39" s="118"/>
      <c r="J39" s="118"/>
      <c r="K39" s="9"/>
    </row>
    <row r="40" spans="2:26" ht="13.9" thickTop="1" thickBot="1" x14ac:dyDescent="0.4">
      <c r="B40" s="8"/>
      <c r="C40" s="1"/>
      <c r="D40" s="2" t="s">
        <v>41</v>
      </c>
      <c r="E40" s="56">
        <f>J11</f>
        <v>0</v>
      </c>
      <c r="F40" s="1"/>
      <c r="G40" s="1"/>
      <c r="H40" s="2" t="s">
        <v>41</v>
      </c>
      <c r="I40" s="119"/>
      <c r="J40" s="119"/>
      <c r="K40" s="9"/>
    </row>
    <row r="41" spans="2:26" ht="13.9" thickTop="1" thickBot="1" x14ac:dyDescent="0.4">
      <c r="B41" s="19"/>
      <c r="C41" s="20"/>
      <c r="D41" s="20"/>
      <c r="E41" s="20"/>
      <c r="F41" s="20"/>
      <c r="G41" s="20"/>
      <c r="H41" s="20"/>
      <c r="I41" s="20"/>
      <c r="J41" s="20"/>
      <c r="K41" s="21"/>
    </row>
  </sheetData>
  <sheetProtection algorithmName="SHA-512" hashValue="dxE6sxavXxIHwa//WvBSZM0CfzHr7S2tE6rELbnRsp13rv5brgAC7a6nzoXQE3MIyQhj9aduD2jVYMhWq+xffg==" saltValue="xh7NpY/S9xH4AwIpJnBwKA==" spinCount="100000" sheet="1" objects="1" scenarios="1" selectLockedCells="1"/>
  <mergeCells count="39">
    <mergeCell ref="O28:P28"/>
    <mergeCell ref="D26:E26"/>
    <mergeCell ref="D28:E28"/>
    <mergeCell ref="C18:J18"/>
    <mergeCell ref="C27:F27"/>
    <mergeCell ref="D25:E25"/>
    <mergeCell ref="C4:J4"/>
    <mergeCell ref="C2:J3"/>
    <mergeCell ref="C9:E10"/>
    <mergeCell ref="C7:E8"/>
    <mergeCell ref="F7:H8"/>
    <mergeCell ref="I7:I8"/>
    <mergeCell ref="J7:J8"/>
    <mergeCell ref="I9:I10"/>
    <mergeCell ref="J9:J10"/>
    <mergeCell ref="C5:E6"/>
    <mergeCell ref="C11:E11"/>
    <mergeCell ref="F5:J6"/>
    <mergeCell ref="F9:H10"/>
    <mergeCell ref="G21:J30"/>
    <mergeCell ref="C13:J13"/>
    <mergeCell ref="C14:J14"/>
    <mergeCell ref="C15:J15"/>
    <mergeCell ref="C16:J16"/>
    <mergeCell ref="F11:H11"/>
    <mergeCell ref="C17:J17"/>
    <mergeCell ref="D21:E21"/>
    <mergeCell ref="D22:E22"/>
    <mergeCell ref="D23:E23"/>
    <mergeCell ref="I39:J39"/>
    <mergeCell ref="I40:J40"/>
    <mergeCell ref="C31:J31"/>
    <mergeCell ref="C32:J32"/>
    <mergeCell ref="C12:E12"/>
    <mergeCell ref="F12:H12"/>
    <mergeCell ref="D24:E24"/>
    <mergeCell ref="C19:E19"/>
    <mergeCell ref="G19:J19"/>
    <mergeCell ref="C30:E30"/>
  </mergeCells>
  <conditionalFormatting sqref="F28">
    <cfRule type="cellIs" dxfId="70" priority="15" stopIfTrue="1" operator="lessThan">
      <formula>70</formula>
    </cfRule>
    <cfRule type="cellIs" dxfId="69" priority="16" stopIfTrue="1" operator="between">
      <formula>70</formula>
      <formula>2300</formula>
    </cfRule>
    <cfRule type="cellIs" dxfId="68" priority="17" stopIfTrue="1" operator="greaterThan">
      <formula>2300</formula>
    </cfRule>
  </conditionalFormatting>
  <conditionalFormatting sqref="F30">
    <cfRule type="containsText" dxfId="67" priority="12" operator="containsText" text="BAJA">
      <formula>NOT(ISERROR(SEARCH("BAJA",F30)))</formula>
    </cfRule>
    <cfRule type="containsText" dxfId="66" priority="13" operator="containsText" text="MEDIA">
      <formula>NOT(ISERROR(SEARCH("MEDIA",F30)))</formula>
    </cfRule>
    <cfRule type="containsText" dxfId="65" priority="14" operator="containsText" text="ALTA">
      <formula>NOT(ISERROR(SEARCH("ALTA",F30)))</formula>
    </cfRule>
  </conditionalFormatting>
  <conditionalFormatting sqref="F21:F26">
    <cfRule type="containsText" dxfId="64" priority="10" operator="containsText" text="1000">
      <formula>NOT(ISERROR(SEARCH("1000",F21)))</formula>
    </cfRule>
    <cfRule type="colorScale" priority="11">
      <colorScale>
        <cfvo type="num" val="10"/>
        <cfvo type="num" val="100"/>
        <cfvo type="num" val="1000"/>
        <color rgb="FF69CD69"/>
        <color rgb="FFFFDA3B"/>
        <color rgb="FFFF0000"/>
      </colorScale>
    </cfRule>
  </conditionalFormatting>
  <conditionalFormatting sqref="Q21 Q23 Q25">
    <cfRule type="containsText" dxfId="63" priority="3" operator="containsText" text="1000">
      <formula>NOT(ISERROR(SEARCH("1000",Q21)))</formula>
    </cfRule>
    <cfRule type="colorScale" priority="4">
      <colorScale>
        <cfvo type="num" val="10"/>
        <cfvo type="num" val="100"/>
        <cfvo type="num" val="1000"/>
        <color rgb="FF69CD69"/>
        <color rgb="FFFFDA3B"/>
        <color rgb="FFFF0000"/>
      </colorScale>
    </cfRule>
  </conditionalFormatting>
  <conditionalFormatting sqref="Q22 Q24 Q26">
    <cfRule type="containsText" dxfId="62" priority="1" operator="containsText" text="1000">
      <formula>NOT(ISERROR(SEARCH("1000",Q22)))</formula>
    </cfRule>
    <cfRule type="colorScale" priority="2">
      <colorScale>
        <cfvo type="num" val="10"/>
        <cfvo type="num" val="100"/>
        <cfvo type="num" val="1000"/>
        <color rgb="FF69CD69"/>
        <color rgb="FFFFDA3B"/>
        <color rgb="FFFF0000"/>
      </colorScale>
    </cfRule>
  </conditionalFormatting>
  <dataValidations count="1">
    <dataValidation type="list" allowBlank="1" showInputMessage="1" showErrorMessage="1" sqref="F19" xr:uid="{08FCCB33-D46F-4A9B-8BBB-A5D9DFCAEF40}">
      <formula1>"1,2,3,4,5"</formula1>
    </dataValidation>
  </dataValidations>
  <printOptions horizontalCentered="1" verticalCentered="1"/>
  <pageMargins left="0.70866141732283472" right="0.70866141732283472" top="0.74803149606299213" bottom="0.74803149606299213" header="0.31496062992125984" footer="0.31496062992125984"/>
  <pageSetup paperSize="9" scale="88" orientation="portrait" r:id="rId1"/>
  <ignoredErrors>
    <ignoredError sqref="J7"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Z50"/>
  <sheetViews>
    <sheetView showGridLines="0" topLeftCell="A13" zoomScaleNormal="100" zoomScaleSheetLayoutView="140" zoomScalePageLayoutView="90" workbookViewId="0">
      <selection activeCell="I18" sqref="I18"/>
    </sheetView>
  </sheetViews>
  <sheetFormatPr baseColWidth="10" defaultColWidth="11.46484375" defaultRowHeight="13.15" x14ac:dyDescent="0.35"/>
  <cols>
    <col min="1" max="1" width="3.19921875" style="26" customWidth="1"/>
    <col min="2" max="2" width="5.73046875" style="26" customWidth="1"/>
    <col min="3" max="3" width="15.53125" style="26" customWidth="1"/>
    <col min="4" max="4" width="19.53125" style="26" customWidth="1"/>
    <col min="5" max="5" width="12.73046875" style="26" customWidth="1"/>
    <col min="6" max="6" width="3.53125" style="26" customWidth="1"/>
    <col min="7" max="7" width="16.53125" style="26" customWidth="1"/>
    <col min="8" max="8" width="20" style="26" customWidth="1"/>
    <col min="9" max="9" width="12.46484375" style="26" customWidth="1"/>
    <col min="10" max="10" width="12.73046875" style="26" customWidth="1"/>
    <col min="11" max="11" width="2.73046875" style="26" customWidth="1"/>
    <col min="12" max="12" width="7.265625" style="60" customWidth="1"/>
    <col min="13" max="13" width="11.46484375" style="73" customWidth="1"/>
    <col min="14" max="25" width="11.46484375" style="67" customWidth="1"/>
    <col min="26" max="26" width="11.46484375" style="74" customWidth="1"/>
    <col min="27" max="32" width="11.46484375" style="26" customWidth="1"/>
    <col min="33" max="16384" width="11.46484375" style="26"/>
  </cols>
  <sheetData>
    <row r="1" spans="1:26" ht="45" customHeight="1" x14ac:dyDescent="0.35">
      <c r="A1" s="29"/>
      <c r="B1" s="210" t="s">
        <v>22</v>
      </c>
      <c r="C1" s="210"/>
      <c r="D1" s="210"/>
      <c r="E1" s="210"/>
      <c r="F1" s="210"/>
      <c r="G1" s="210"/>
      <c r="H1" s="210"/>
      <c r="I1" s="210"/>
      <c r="J1" s="210"/>
      <c r="K1" s="30"/>
      <c r="M1" s="70"/>
      <c r="N1" s="71"/>
      <c r="O1" s="71"/>
      <c r="P1" s="71"/>
      <c r="Q1" s="71"/>
      <c r="R1" s="71"/>
      <c r="S1" s="71"/>
      <c r="T1" s="71"/>
      <c r="U1" s="71"/>
      <c r="V1" s="71"/>
      <c r="W1" s="71"/>
      <c r="X1" s="71"/>
      <c r="Y1" s="71"/>
      <c r="Z1" s="72"/>
    </row>
    <row r="2" spans="1:26" ht="14.65" customHeight="1" x14ac:dyDescent="0.35">
      <c r="A2" s="31"/>
      <c r="B2" s="159"/>
      <c r="C2" s="159"/>
      <c r="D2" s="159"/>
      <c r="E2" s="159"/>
      <c r="F2" s="159"/>
      <c r="G2" s="159"/>
      <c r="H2" s="159"/>
      <c r="I2" s="159"/>
      <c r="J2" s="159"/>
      <c r="K2" s="32"/>
      <c r="L2" s="61"/>
    </row>
    <row r="3" spans="1:26" ht="14.55" customHeight="1" thickBot="1" x14ac:dyDescent="0.4">
      <c r="A3" s="31"/>
      <c r="B3" s="1"/>
      <c r="C3" s="1"/>
      <c r="D3" s="1"/>
      <c r="E3" s="1"/>
      <c r="F3" s="1"/>
      <c r="G3" s="1"/>
      <c r="H3" s="1"/>
      <c r="I3" s="1"/>
      <c r="J3" s="1"/>
      <c r="K3" s="32"/>
    </row>
    <row r="4" spans="1:26" ht="14.55" customHeight="1" thickTop="1" x14ac:dyDescent="0.35">
      <c r="A4" s="31"/>
      <c r="B4" s="240" t="s">
        <v>54</v>
      </c>
      <c r="C4" s="241"/>
      <c r="D4" s="242"/>
      <c r="E4" s="246">
        <f>'RESULTADOS '!F5</f>
        <v>0</v>
      </c>
      <c r="F4" s="247"/>
      <c r="G4" s="247"/>
      <c r="H4" s="247"/>
      <c r="I4" s="247"/>
      <c r="J4" s="248"/>
      <c r="K4" s="32"/>
    </row>
    <row r="5" spans="1:26" ht="13.9" customHeight="1" thickBot="1" x14ac:dyDescent="0.4">
      <c r="A5" s="31"/>
      <c r="B5" s="243"/>
      <c r="C5" s="244"/>
      <c r="D5" s="245"/>
      <c r="E5" s="249"/>
      <c r="F5" s="250"/>
      <c r="G5" s="250"/>
      <c r="H5" s="250"/>
      <c r="I5" s="250"/>
      <c r="J5" s="251"/>
      <c r="K5" s="32"/>
    </row>
    <row r="6" spans="1:26" ht="12.75" customHeight="1" thickTop="1" x14ac:dyDescent="0.35">
      <c r="A6" s="31"/>
      <c r="B6" s="240" t="s">
        <v>24</v>
      </c>
      <c r="C6" s="241"/>
      <c r="D6" s="241"/>
      <c r="E6" s="142"/>
      <c r="F6" s="143"/>
      <c r="G6" s="143"/>
      <c r="H6" s="143"/>
      <c r="I6" s="143"/>
      <c r="J6" s="144"/>
      <c r="K6" s="32"/>
    </row>
    <row r="7" spans="1:26" ht="13.9" customHeight="1" thickBot="1" x14ac:dyDescent="0.4">
      <c r="A7" s="31"/>
      <c r="B7" s="243"/>
      <c r="C7" s="244"/>
      <c r="D7" s="244"/>
      <c r="E7" s="145"/>
      <c r="F7" s="146"/>
      <c r="G7" s="146"/>
      <c r="H7" s="146"/>
      <c r="I7" s="146"/>
      <c r="J7" s="147"/>
      <c r="K7" s="32"/>
    </row>
    <row r="8" spans="1:26" ht="13.9" thickTop="1" thickBot="1" x14ac:dyDescent="0.4">
      <c r="A8" s="31"/>
      <c r="B8" s="122" t="s">
        <v>4</v>
      </c>
      <c r="C8" s="122"/>
      <c r="D8" s="123"/>
      <c r="E8" s="223"/>
      <c r="F8" s="224"/>
      <c r="G8" s="225"/>
      <c r="H8" s="48" t="s">
        <v>9</v>
      </c>
      <c r="I8" s="228"/>
      <c r="J8" s="229"/>
      <c r="K8" s="32"/>
    </row>
    <row r="9" spans="1:26" ht="3.75" customHeight="1" thickTop="1" x14ac:dyDescent="0.35">
      <c r="A9" s="31"/>
      <c r="B9" s="148"/>
      <c r="C9" s="148"/>
      <c r="D9" s="148"/>
      <c r="E9" s="149"/>
      <c r="F9" s="149"/>
      <c r="G9" s="149"/>
      <c r="H9" s="148"/>
      <c r="I9" s="149"/>
      <c r="J9" s="1"/>
      <c r="K9" s="32"/>
    </row>
    <row r="10" spans="1:26" ht="15" customHeight="1" x14ac:dyDescent="0.35">
      <c r="A10" s="31"/>
      <c r="B10" s="230" t="s">
        <v>23</v>
      </c>
      <c r="C10" s="230"/>
      <c r="D10" s="230"/>
      <c r="E10" s="230"/>
      <c r="F10" s="230"/>
      <c r="G10" s="230"/>
      <c r="H10" s="230"/>
      <c r="I10" s="230"/>
      <c r="J10" s="230"/>
      <c r="K10" s="32"/>
    </row>
    <row r="11" spans="1:26" ht="35.25" customHeight="1" x14ac:dyDescent="0.35">
      <c r="A11" s="31"/>
      <c r="B11" s="231" t="s">
        <v>71</v>
      </c>
      <c r="C11" s="231"/>
      <c r="D11" s="231"/>
      <c r="E11" s="231"/>
      <c r="F11" s="231"/>
      <c r="G11" s="231"/>
      <c r="H11" s="231"/>
      <c r="I11" s="231"/>
      <c r="J11" s="231"/>
      <c r="K11" s="32"/>
    </row>
    <row r="12" spans="1:26" ht="4.5" customHeight="1" x14ac:dyDescent="0.35">
      <c r="A12" s="31"/>
      <c r="B12" s="149"/>
      <c r="C12" s="149"/>
      <c r="D12" s="149"/>
      <c r="E12" s="149"/>
      <c r="F12" s="149"/>
      <c r="G12" s="149"/>
      <c r="H12" s="149"/>
      <c r="I12" s="149"/>
      <c r="J12" s="1"/>
      <c r="K12" s="32"/>
    </row>
    <row r="13" spans="1:26" ht="21.75" customHeight="1" x14ac:dyDescent="0.35">
      <c r="A13" s="31"/>
      <c r="B13" s="211" t="s">
        <v>84</v>
      </c>
      <c r="C13" s="211"/>
      <c r="D13" s="211"/>
      <c r="E13" s="211"/>
      <c r="F13" s="13"/>
      <c r="G13" s="222" t="s">
        <v>81</v>
      </c>
      <c r="H13" s="222"/>
      <c r="I13" s="222"/>
      <c r="J13" s="222"/>
      <c r="K13" s="32"/>
      <c r="N13" s="62"/>
      <c r="O13" s="63"/>
      <c r="P13" s="63"/>
      <c r="Q13" s="63"/>
      <c r="R13" s="63"/>
      <c r="S13" s="63"/>
      <c r="T13" s="63"/>
      <c r="U13" s="63"/>
      <c r="V13" s="63"/>
      <c r="W13" s="63"/>
      <c r="X13" s="63"/>
      <c r="Y13" s="63"/>
      <c r="Z13" s="75"/>
    </row>
    <row r="14" spans="1:26" ht="21.75" customHeight="1" thickBot="1" x14ac:dyDescent="0.4">
      <c r="A14" s="31"/>
      <c r="B14" s="215" t="s">
        <v>5</v>
      </c>
      <c r="C14" s="215"/>
      <c r="D14" s="215"/>
      <c r="E14" s="109">
        <v>1000</v>
      </c>
      <c r="F14" s="13"/>
      <c r="G14" s="212" t="s">
        <v>42</v>
      </c>
      <c r="H14" s="212"/>
      <c r="I14" s="46" t="s">
        <v>57</v>
      </c>
      <c r="J14" s="46" t="s">
        <v>56</v>
      </c>
      <c r="K14" s="32"/>
      <c r="N14" s="62"/>
      <c r="O14" s="63"/>
      <c r="P14" s="63"/>
      <c r="Q14" s="63"/>
      <c r="R14" s="63"/>
      <c r="S14" s="63"/>
      <c r="T14" s="63"/>
      <c r="U14" s="63"/>
      <c r="V14" s="63"/>
      <c r="W14" s="63"/>
      <c r="X14" s="63"/>
      <c r="Y14" s="63"/>
      <c r="Z14" s="75"/>
    </row>
    <row r="15" spans="1:26" ht="21.75" customHeight="1" thickTop="1" thickBot="1" x14ac:dyDescent="0.4">
      <c r="A15" s="31"/>
      <c r="B15" s="216" t="s">
        <v>6</v>
      </c>
      <c r="C15" s="216"/>
      <c r="D15" s="216"/>
      <c r="E15" s="107">
        <v>100</v>
      </c>
      <c r="F15" s="13"/>
      <c r="G15" s="213" t="s">
        <v>43</v>
      </c>
      <c r="H15" s="214"/>
      <c r="I15" s="69"/>
      <c r="J15" s="69"/>
      <c r="K15" s="32"/>
      <c r="N15" s="62"/>
      <c r="O15" s="44"/>
      <c r="P15" s="105"/>
      <c r="Q15" s="105"/>
      <c r="R15" s="65"/>
      <c r="S15" s="63"/>
      <c r="T15" s="63" t="s">
        <v>63</v>
      </c>
      <c r="U15" s="63">
        <v>60</v>
      </c>
      <c r="V15" s="63">
        <f>U15</f>
        <v>60</v>
      </c>
      <c r="W15" s="66"/>
      <c r="X15" s="63">
        <f>V15*(1/V15)*(1/3)</f>
        <v>0.33333333333333331</v>
      </c>
      <c r="Y15" s="63">
        <f>X15</f>
        <v>0.33333333333333331</v>
      </c>
      <c r="Z15" s="75">
        <v>1</v>
      </c>
    </row>
    <row r="16" spans="1:26" ht="21.75" customHeight="1" thickTop="1" thickBot="1" x14ac:dyDescent="0.4">
      <c r="A16" s="31"/>
      <c r="B16" s="217" t="s">
        <v>7</v>
      </c>
      <c r="C16" s="217"/>
      <c r="D16" s="217"/>
      <c r="E16" s="108">
        <v>10</v>
      </c>
      <c r="F16" s="13"/>
      <c r="G16" s="213" t="s">
        <v>44</v>
      </c>
      <c r="H16" s="214"/>
      <c r="I16" s="69"/>
      <c r="J16" s="69"/>
      <c r="K16" s="32"/>
      <c r="N16" s="62"/>
      <c r="O16" s="44"/>
      <c r="P16" s="105"/>
      <c r="Q16" s="105"/>
      <c r="R16" s="65"/>
      <c r="S16" s="63"/>
      <c r="T16" s="63" t="s">
        <v>62</v>
      </c>
      <c r="U16" s="63">
        <v>2300</v>
      </c>
      <c r="V16" s="63">
        <f>U16-V15</f>
        <v>2240</v>
      </c>
      <c r="W16" s="66"/>
      <c r="X16" s="63">
        <f>V16*(1/V16)*(1/3)</f>
        <v>0.33333333333333331</v>
      </c>
      <c r="Y16" s="63">
        <f>X16+Y15</f>
        <v>0.66666666666666663</v>
      </c>
      <c r="Z16" s="75">
        <v>1</v>
      </c>
    </row>
    <row r="17" spans="1:26" ht="21.75" customHeight="1" thickTop="1" thickBot="1" x14ac:dyDescent="0.4">
      <c r="A17" s="31"/>
      <c r="B17" s="13"/>
      <c r="C17" s="13"/>
      <c r="D17" s="13"/>
      <c r="E17" s="13"/>
      <c r="F17" s="13"/>
      <c r="G17" s="213" t="s">
        <v>45</v>
      </c>
      <c r="H17" s="214"/>
      <c r="I17" s="69"/>
      <c r="J17" s="69"/>
      <c r="K17" s="32"/>
      <c r="N17" s="62"/>
      <c r="O17" s="44"/>
      <c r="P17" s="105"/>
      <c r="Q17" s="105"/>
      <c r="R17" s="65"/>
      <c r="S17" s="63"/>
      <c r="T17" s="63" t="s">
        <v>61</v>
      </c>
      <c r="U17" s="63">
        <v>6000</v>
      </c>
      <c r="V17" s="63">
        <f>U17-2300</f>
        <v>3700</v>
      </c>
      <c r="W17" s="66"/>
      <c r="X17" s="63">
        <f>V17*(1/V17)*(1/3)</f>
        <v>0.33333333333333331</v>
      </c>
      <c r="Y17" s="63">
        <f>X17+Y16</f>
        <v>1</v>
      </c>
      <c r="Z17" s="75">
        <v>1</v>
      </c>
    </row>
    <row r="18" spans="1:26" ht="21.75" customHeight="1" thickTop="1" thickBot="1" x14ac:dyDescent="0.4">
      <c r="A18" s="31"/>
      <c r="B18" s="211" t="s">
        <v>83</v>
      </c>
      <c r="C18" s="211"/>
      <c r="D18" s="211"/>
      <c r="E18" s="211"/>
      <c r="F18" s="13"/>
      <c r="G18" s="214" t="s">
        <v>46</v>
      </c>
      <c r="H18" s="252"/>
      <c r="I18" s="69"/>
      <c r="J18" s="54" t="s">
        <v>98</v>
      </c>
      <c r="K18" s="32"/>
      <c r="N18" s="62"/>
      <c r="O18" s="44"/>
      <c r="P18" s="105"/>
      <c r="Q18" s="105"/>
      <c r="R18" s="65"/>
      <c r="S18" s="63"/>
      <c r="T18" s="63"/>
      <c r="U18" s="63"/>
      <c r="V18" s="63">
        <f>SUM(V15:V17)</f>
        <v>6000</v>
      </c>
      <c r="W18" s="66"/>
      <c r="X18" s="63">
        <f>SUM(X15:X17)</f>
        <v>1</v>
      </c>
      <c r="Y18" s="63"/>
      <c r="Z18" s="75">
        <f>SUM(Z15:Z17)</f>
        <v>3</v>
      </c>
    </row>
    <row r="19" spans="1:26" ht="21.75" customHeight="1" thickTop="1" thickBot="1" x14ac:dyDescent="0.4">
      <c r="A19" s="31"/>
      <c r="B19" s="215" t="s">
        <v>77</v>
      </c>
      <c r="C19" s="215"/>
      <c r="D19" s="215"/>
      <c r="E19" s="109">
        <v>1000</v>
      </c>
      <c r="F19" s="13"/>
      <c r="G19" s="214" t="s">
        <v>47</v>
      </c>
      <c r="H19" s="252"/>
      <c r="I19" s="69"/>
      <c r="J19" s="69"/>
      <c r="K19" s="32"/>
      <c r="N19" s="62"/>
      <c r="O19" s="44"/>
      <c r="P19" s="105"/>
      <c r="Q19" s="105"/>
      <c r="R19" s="65"/>
      <c r="T19" s="67" t="s">
        <v>64</v>
      </c>
      <c r="U19" s="67">
        <f>R27*PI()</f>
        <v>2.8274333882308138</v>
      </c>
    </row>
    <row r="20" spans="1:26" ht="21.75" customHeight="1" thickTop="1" x14ac:dyDescent="0.35">
      <c r="A20" s="31"/>
      <c r="B20" s="216" t="s">
        <v>72</v>
      </c>
      <c r="C20" s="216"/>
      <c r="D20" s="216"/>
      <c r="E20" s="107">
        <v>100</v>
      </c>
      <c r="F20" s="13"/>
      <c r="G20" s="220" t="s">
        <v>48</v>
      </c>
      <c r="H20" s="221"/>
      <c r="I20" s="47">
        <f>SUM(I15:I19)</f>
        <v>0</v>
      </c>
      <c r="J20" s="47">
        <f>SUM(J15:J19)</f>
        <v>0</v>
      </c>
      <c r="K20" s="32"/>
      <c r="N20" s="62"/>
      <c r="O20" s="44"/>
      <c r="P20" s="105"/>
      <c r="Q20" s="105"/>
      <c r="R20" s="65"/>
    </row>
    <row r="21" spans="1:26" ht="21.75" customHeight="1" x14ac:dyDescent="0.35">
      <c r="A21" s="31"/>
      <c r="B21" s="217" t="s">
        <v>73</v>
      </c>
      <c r="C21" s="217"/>
      <c r="D21" s="217"/>
      <c r="E21" s="108">
        <v>10</v>
      </c>
      <c r="F21" s="13"/>
      <c r="G21" s="218" t="s">
        <v>49</v>
      </c>
      <c r="H21" s="219"/>
      <c r="I21" s="24" t="s">
        <v>101</v>
      </c>
      <c r="J21" s="24" t="s">
        <v>102</v>
      </c>
      <c r="K21" s="32"/>
      <c r="N21" s="62"/>
      <c r="O21" s="43"/>
      <c r="P21" s="43"/>
      <c r="Q21" s="43"/>
      <c r="R21" s="43"/>
    </row>
    <row r="22" spans="1:26" ht="21.75" customHeight="1" x14ac:dyDescent="0.35">
      <c r="A22" s="31"/>
      <c r="B22" s="13"/>
      <c r="C22" s="13"/>
      <c r="D22" s="13"/>
      <c r="E22" s="13"/>
      <c r="F22" s="13"/>
      <c r="G22" s="226" t="s">
        <v>50</v>
      </c>
      <c r="H22" s="227"/>
      <c r="I22" s="22" t="s">
        <v>51</v>
      </c>
      <c r="J22" s="22" t="s">
        <v>52</v>
      </c>
      <c r="K22" s="32"/>
      <c r="N22" s="62"/>
      <c r="O22" s="44" t="s">
        <v>0</v>
      </c>
      <c r="P22" s="175" t="s">
        <v>25</v>
      </c>
      <c r="Q22" s="175"/>
      <c r="R22" s="44">
        <f>E41</f>
        <v>0</v>
      </c>
      <c r="U22" s="67" t="s">
        <v>67</v>
      </c>
      <c r="V22" s="67" t="s">
        <v>68</v>
      </c>
    </row>
    <row r="23" spans="1:26" ht="21.75" customHeight="1" x14ac:dyDescent="0.35">
      <c r="A23" s="31"/>
      <c r="B23" s="211" t="s">
        <v>82</v>
      </c>
      <c r="C23" s="211"/>
      <c r="D23" s="211"/>
      <c r="E23" s="211"/>
      <c r="F23" s="13"/>
      <c r="G23" s="238" t="s">
        <v>53</v>
      </c>
      <c r="H23" s="239"/>
      <c r="I23" s="25">
        <v>5</v>
      </c>
      <c r="J23" s="25">
        <v>4</v>
      </c>
      <c r="K23" s="32"/>
      <c r="N23" s="62"/>
      <c r="R23" s="68">
        <f>R22/6000</f>
        <v>0</v>
      </c>
      <c r="T23" s="67" t="s">
        <v>65</v>
      </c>
      <c r="U23" s="67">
        <v>0</v>
      </c>
      <c r="V23" s="67">
        <v>0</v>
      </c>
    </row>
    <row r="24" spans="1:26" ht="21.75" customHeight="1" x14ac:dyDescent="0.35">
      <c r="A24" s="31"/>
      <c r="B24" s="232" t="s">
        <v>74</v>
      </c>
      <c r="C24" s="232"/>
      <c r="D24" s="232"/>
      <c r="E24" s="109">
        <v>1000</v>
      </c>
      <c r="F24" s="13"/>
      <c r="G24" s="180" t="s">
        <v>115</v>
      </c>
      <c r="H24" s="180"/>
      <c r="I24" s="180"/>
      <c r="J24" s="180"/>
      <c r="K24" s="32"/>
      <c r="N24" s="62"/>
      <c r="R24" s="67" t="str">
        <f>IF(R22&lt;1,"NINGUNA",IF(R22&lt;=60,"BAJA",IF(R22&lt;2300,"MEDIA","ALTA")))</f>
        <v>NINGUNA</v>
      </c>
      <c r="T24" s="67" t="s">
        <v>66</v>
      </c>
      <c r="U24" s="67">
        <f>COS(U19)*-1</f>
        <v>0.95105651629515353</v>
      </c>
      <c r="V24" s="67">
        <f>SIN(U19)</f>
        <v>0.30901699437494751</v>
      </c>
    </row>
    <row r="25" spans="1:26" ht="21.75" customHeight="1" x14ac:dyDescent="0.35">
      <c r="A25" s="31"/>
      <c r="B25" s="233" t="s">
        <v>75</v>
      </c>
      <c r="C25" s="233"/>
      <c r="D25" s="233"/>
      <c r="E25" s="107">
        <v>100</v>
      </c>
      <c r="F25" s="13"/>
      <c r="G25" s="27"/>
      <c r="H25" s="27"/>
      <c r="I25" s="27"/>
      <c r="J25" s="27"/>
      <c r="K25" s="32"/>
      <c r="N25" s="62"/>
      <c r="R25" s="67">
        <f>IF(R24="BAJA",1,IF(R24="MEDIA",2,3))</f>
        <v>3</v>
      </c>
    </row>
    <row r="26" spans="1:26" ht="21.75" customHeight="1" x14ac:dyDescent="0.35">
      <c r="A26" s="31"/>
      <c r="B26" s="234" t="s">
        <v>76</v>
      </c>
      <c r="C26" s="234"/>
      <c r="D26" s="234"/>
      <c r="E26" s="108">
        <v>10</v>
      </c>
      <c r="F26" s="13"/>
      <c r="G26" s="181" t="s">
        <v>92</v>
      </c>
      <c r="H26" s="182"/>
      <c r="I26" s="182"/>
      <c r="J26" s="183"/>
      <c r="K26" s="32"/>
      <c r="N26" s="62"/>
    </row>
    <row r="27" spans="1:26" ht="25.5" customHeight="1" x14ac:dyDescent="0.35">
      <c r="A27" s="31"/>
      <c r="B27" s="13"/>
      <c r="C27" s="13"/>
      <c r="D27" s="13"/>
      <c r="E27" s="13"/>
      <c r="F27" s="13"/>
      <c r="G27" s="235" t="s">
        <v>93</v>
      </c>
      <c r="H27" s="236"/>
      <c r="I27" s="237"/>
      <c r="J27" s="24">
        <v>1000</v>
      </c>
      <c r="K27" s="32"/>
      <c r="N27" s="62"/>
      <c r="R27" s="68">
        <f>(R25/3)-0.1</f>
        <v>0.9</v>
      </c>
    </row>
    <row r="28" spans="1:26" ht="24.75" customHeight="1" x14ac:dyDescent="0.35">
      <c r="A28" s="31"/>
      <c r="B28" s="211" t="s">
        <v>85</v>
      </c>
      <c r="C28" s="211"/>
      <c r="D28" s="211"/>
      <c r="E28" s="211"/>
      <c r="F28" s="13"/>
      <c r="G28" s="195" t="s">
        <v>94</v>
      </c>
      <c r="H28" s="195"/>
      <c r="I28" s="195"/>
      <c r="J28" s="22">
        <v>100</v>
      </c>
      <c r="K28" s="32"/>
    </row>
    <row r="29" spans="1:26" ht="24.75" customHeight="1" x14ac:dyDescent="0.35">
      <c r="A29" s="31"/>
      <c r="B29" s="197" t="s">
        <v>10</v>
      </c>
      <c r="C29" s="198"/>
      <c r="D29" s="199"/>
      <c r="E29" s="109">
        <v>1000</v>
      </c>
      <c r="F29" s="13"/>
      <c r="G29" s="196" t="s">
        <v>95</v>
      </c>
      <c r="H29" s="196"/>
      <c r="I29" s="196"/>
      <c r="J29" s="25">
        <v>10</v>
      </c>
      <c r="K29" s="32"/>
    </row>
    <row r="30" spans="1:26" ht="21.75" customHeight="1" x14ac:dyDescent="0.35">
      <c r="A30" s="31"/>
      <c r="B30" s="200" t="s">
        <v>11</v>
      </c>
      <c r="C30" s="201"/>
      <c r="D30" s="202"/>
      <c r="E30" s="107">
        <v>100</v>
      </c>
      <c r="F30" s="13"/>
      <c r="G30" s="179" t="s">
        <v>96</v>
      </c>
      <c r="H30" s="179"/>
      <c r="I30" s="179"/>
      <c r="J30" s="179"/>
      <c r="K30" s="32"/>
    </row>
    <row r="31" spans="1:26" ht="21.75" customHeight="1" x14ac:dyDescent="0.35">
      <c r="A31" s="31"/>
      <c r="B31" s="203" t="s">
        <v>12</v>
      </c>
      <c r="C31" s="204"/>
      <c r="D31" s="205"/>
      <c r="E31" s="108">
        <v>10</v>
      </c>
      <c r="F31" s="13"/>
      <c r="G31" s="1"/>
      <c r="H31" s="1"/>
      <c r="I31" s="1"/>
      <c r="J31" s="1"/>
      <c r="K31" s="32"/>
    </row>
    <row r="32" spans="1:26" ht="9.4" customHeight="1" x14ac:dyDescent="0.35">
      <c r="A32" s="31"/>
      <c r="B32" s="1"/>
      <c r="C32" s="1"/>
      <c r="D32" s="1"/>
      <c r="E32" s="1"/>
      <c r="F32" s="1"/>
      <c r="G32" s="1"/>
      <c r="H32" s="1"/>
      <c r="I32" s="1"/>
      <c r="J32" s="1"/>
      <c r="K32" s="32"/>
    </row>
    <row r="33" spans="1:13" ht="32.25" customHeight="1" thickBot="1" x14ac:dyDescent="0.4">
      <c r="A33" s="31"/>
      <c r="B33" s="193" t="s">
        <v>99</v>
      </c>
      <c r="C33" s="194"/>
      <c r="D33" s="194"/>
      <c r="E33" s="194"/>
      <c r="F33" s="194"/>
      <c r="G33" s="194"/>
      <c r="H33" s="194"/>
      <c r="I33" s="194"/>
      <c r="J33" s="194"/>
      <c r="K33" s="32"/>
    </row>
    <row r="34" spans="1:13" ht="13.9" thickTop="1" thickBot="1" x14ac:dyDescent="0.4">
      <c r="A34" s="31"/>
      <c r="B34" s="39" t="s">
        <v>13</v>
      </c>
      <c r="C34" s="207" t="s">
        <v>89</v>
      </c>
      <c r="D34" s="208"/>
      <c r="E34" s="58"/>
      <c r="F34" s="1"/>
      <c r="G34" s="1"/>
      <c r="H34" s="1"/>
      <c r="I34" s="1"/>
      <c r="J34" s="1"/>
      <c r="K34" s="32"/>
    </row>
    <row r="35" spans="1:13" ht="13.9" thickTop="1" thickBot="1" x14ac:dyDescent="0.4">
      <c r="A35" s="31"/>
      <c r="B35" s="39" t="s">
        <v>14</v>
      </c>
      <c r="C35" s="207" t="s">
        <v>70</v>
      </c>
      <c r="D35" s="208"/>
      <c r="E35" s="58"/>
      <c r="F35" s="1"/>
      <c r="G35" s="1"/>
      <c r="H35" s="1"/>
      <c r="I35" s="1"/>
      <c r="J35" s="1"/>
      <c r="K35" s="32"/>
      <c r="L35" s="76"/>
      <c r="M35" s="67"/>
    </row>
    <row r="36" spans="1:13" ht="13.9" thickTop="1" thickBot="1" x14ac:dyDescent="0.4">
      <c r="A36" s="31"/>
      <c r="B36" s="39" t="s">
        <v>15</v>
      </c>
      <c r="C36" s="207" t="s">
        <v>90</v>
      </c>
      <c r="D36" s="208"/>
      <c r="E36" s="58"/>
      <c r="F36" s="1"/>
      <c r="G36" s="1"/>
      <c r="H36" s="1"/>
      <c r="I36" s="1"/>
      <c r="J36" s="1"/>
      <c r="K36" s="32"/>
      <c r="L36" s="76"/>
      <c r="M36" s="4"/>
    </row>
    <row r="37" spans="1:13" ht="13.9" thickTop="1" thickBot="1" x14ac:dyDescent="0.4">
      <c r="A37" s="31"/>
      <c r="B37" s="39" t="s">
        <v>16</v>
      </c>
      <c r="C37" s="207" t="s">
        <v>21</v>
      </c>
      <c r="D37" s="208"/>
      <c r="E37" s="58"/>
      <c r="F37" s="1"/>
      <c r="G37" s="1"/>
      <c r="H37" s="1"/>
      <c r="I37" s="1"/>
      <c r="J37" s="1"/>
      <c r="K37" s="32"/>
      <c r="L37" s="76"/>
      <c r="M37" s="67"/>
    </row>
    <row r="38" spans="1:13" ht="13.9" thickTop="1" thickBot="1" x14ac:dyDescent="0.4">
      <c r="A38" s="31"/>
      <c r="B38" s="39" t="s">
        <v>17</v>
      </c>
      <c r="C38" s="207" t="s">
        <v>91</v>
      </c>
      <c r="D38" s="208"/>
      <c r="E38" s="58"/>
      <c r="F38" s="1"/>
      <c r="G38" s="1"/>
      <c r="H38" s="1"/>
      <c r="I38" s="1"/>
      <c r="J38" s="1"/>
      <c r="K38" s="32"/>
    </row>
    <row r="39" spans="1:13" ht="13.9" thickTop="1" thickBot="1" x14ac:dyDescent="0.4">
      <c r="A39" s="31"/>
      <c r="B39" s="39" t="s">
        <v>18</v>
      </c>
      <c r="C39" s="207" t="s">
        <v>86</v>
      </c>
      <c r="D39" s="208"/>
      <c r="E39" s="58"/>
      <c r="F39" s="1"/>
      <c r="G39" s="1"/>
      <c r="H39" s="1"/>
      <c r="I39" s="1"/>
      <c r="J39" s="1"/>
      <c r="K39" s="32"/>
    </row>
    <row r="40" spans="1:13" ht="4.5" customHeight="1" thickTop="1" x14ac:dyDescent="0.35">
      <c r="A40" s="31"/>
      <c r="B40" s="1"/>
      <c r="C40" s="1"/>
      <c r="D40" s="1"/>
      <c r="E40" s="1"/>
      <c r="F40" s="1"/>
      <c r="G40" s="1"/>
      <c r="H40" s="1"/>
      <c r="I40" s="1"/>
      <c r="J40" s="1"/>
      <c r="K40" s="32"/>
    </row>
    <row r="41" spans="1:13" x14ac:dyDescent="0.35">
      <c r="A41" s="31"/>
      <c r="B41" s="40" t="s">
        <v>0</v>
      </c>
      <c r="C41" s="206" t="s">
        <v>25</v>
      </c>
      <c r="D41" s="206"/>
      <c r="E41" s="49">
        <f>+E34+E35+E36+E37+E38+E39</f>
        <v>0</v>
      </c>
      <c r="F41" s="1"/>
      <c r="G41" s="1"/>
      <c r="H41" s="1"/>
      <c r="I41" s="1"/>
      <c r="J41" s="1"/>
      <c r="K41" s="32"/>
    </row>
    <row r="42" spans="1:13" ht="34.5" customHeight="1" x14ac:dyDescent="0.35">
      <c r="A42" s="31"/>
      <c r="B42" s="1"/>
      <c r="C42" s="1"/>
      <c r="D42" s="1"/>
      <c r="E42" s="1"/>
      <c r="F42" s="1"/>
      <c r="G42" s="1"/>
      <c r="H42" s="1"/>
      <c r="I42" s="1"/>
      <c r="J42" s="1"/>
      <c r="K42" s="32"/>
    </row>
    <row r="43" spans="1:13" ht="18.75" x14ac:dyDescent="0.7">
      <c r="A43" s="31"/>
      <c r="B43" s="209" t="s">
        <v>26</v>
      </c>
      <c r="C43" s="209"/>
      <c r="D43" s="209"/>
      <c r="E43" s="42" t="str">
        <f>IF(E41&lt;1,"NINGUNA",IF(E41&lt;=60,"BAJA",IF(E41&lt;2300,"MEDIA","ALTA")))</f>
        <v>NINGUNA</v>
      </c>
      <c r="F43" s="1"/>
      <c r="G43" s="14"/>
      <c r="H43" s="1"/>
      <c r="I43" s="1"/>
      <c r="J43" s="1"/>
      <c r="K43" s="33"/>
    </row>
    <row r="44" spans="1:13" ht="5.65" customHeight="1" x14ac:dyDescent="0.35">
      <c r="A44" s="31"/>
      <c r="B44" s="1"/>
      <c r="C44" s="1"/>
      <c r="D44" s="1"/>
      <c r="E44" s="1"/>
      <c r="F44" s="1"/>
      <c r="G44" s="1"/>
      <c r="H44" s="1"/>
      <c r="I44" s="1"/>
      <c r="J44" s="1"/>
      <c r="K44" s="32"/>
    </row>
    <row r="45" spans="1:13" ht="15" customHeight="1" x14ac:dyDescent="0.7">
      <c r="A45" s="34"/>
      <c r="B45" s="16" t="s">
        <v>31</v>
      </c>
      <c r="C45" s="106"/>
      <c r="D45" s="1"/>
      <c r="E45" s="14"/>
      <c r="F45" s="1"/>
      <c r="G45" s="1"/>
      <c r="H45" s="1"/>
      <c r="I45" s="1"/>
      <c r="J45" s="18"/>
      <c r="K45" s="32"/>
    </row>
    <row r="46" spans="1:13" ht="63.75" customHeight="1" x14ac:dyDescent="0.35">
      <c r="A46" s="34"/>
      <c r="B46" s="184" t="str">
        <f>IF(E43="NINGUNA","PENDIENTE",IF(E43="ALTA",CONTROLES!C2,IF(E43="MEDIA",CONTROLES!C4,CONTROLES!C6)))</f>
        <v>PENDIENTE</v>
      </c>
      <c r="C46" s="185"/>
      <c r="D46" s="185"/>
      <c r="E46" s="185"/>
      <c r="F46" s="185"/>
      <c r="G46" s="185"/>
      <c r="H46" s="185"/>
      <c r="I46" s="185"/>
      <c r="J46" s="186"/>
      <c r="K46" s="32"/>
    </row>
    <row r="47" spans="1:13" ht="63.75" customHeight="1" x14ac:dyDescent="0.35">
      <c r="A47" s="35"/>
      <c r="B47" s="187"/>
      <c r="C47" s="188"/>
      <c r="D47" s="188"/>
      <c r="E47" s="188"/>
      <c r="F47" s="188"/>
      <c r="G47" s="188"/>
      <c r="H47" s="188"/>
      <c r="I47" s="188"/>
      <c r="J47" s="189"/>
      <c r="K47" s="32"/>
    </row>
    <row r="48" spans="1:13" ht="63.75" customHeight="1" x14ac:dyDescent="0.35">
      <c r="A48" s="35"/>
      <c r="B48" s="187"/>
      <c r="C48" s="188"/>
      <c r="D48" s="188"/>
      <c r="E48" s="188"/>
      <c r="F48" s="188"/>
      <c r="G48" s="188"/>
      <c r="H48" s="188"/>
      <c r="I48" s="188"/>
      <c r="J48" s="189"/>
      <c r="K48" s="32"/>
    </row>
    <row r="49" spans="1:11" ht="63.75" customHeight="1" x14ac:dyDescent="0.35">
      <c r="A49" s="35"/>
      <c r="B49" s="190"/>
      <c r="C49" s="191"/>
      <c r="D49" s="191"/>
      <c r="E49" s="191"/>
      <c r="F49" s="191"/>
      <c r="G49" s="191"/>
      <c r="H49" s="191"/>
      <c r="I49" s="191"/>
      <c r="J49" s="192"/>
      <c r="K49" s="32"/>
    </row>
    <row r="50" spans="1:11" x14ac:dyDescent="0.35">
      <c r="A50" s="36"/>
      <c r="B50" s="37"/>
      <c r="C50" s="37"/>
      <c r="D50" s="37"/>
      <c r="E50" s="37"/>
      <c r="F50" s="37"/>
      <c r="G50" s="37"/>
      <c r="H50" s="37"/>
      <c r="I50" s="37"/>
      <c r="J50" s="37"/>
      <c r="K50" s="38"/>
    </row>
  </sheetData>
  <sheetProtection algorithmName="SHA-512" hashValue="OphcRrc/823RDApfC/fFPrZA11Q/J+CAFECDOFkFw412edw1aX2e7jXzEEzs8Q9Ik0267Zge4xp9/zWzxWr0Bw==" saltValue="Ve6lCQKVvGF7c+gaxv5VgQ==" spinCount="100000" sheet="1" objects="1" scenarios="1" selectLockedCells="1"/>
  <mergeCells count="56">
    <mergeCell ref="G23:H23"/>
    <mergeCell ref="P22:Q22"/>
    <mergeCell ref="B4:D5"/>
    <mergeCell ref="E4:J5"/>
    <mergeCell ref="B6:D7"/>
    <mergeCell ref="G18:H18"/>
    <mergeCell ref="G19:H19"/>
    <mergeCell ref="B13:E13"/>
    <mergeCell ref="C35:D35"/>
    <mergeCell ref="C36:D36"/>
    <mergeCell ref="E6:J7"/>
    <mergeCell ref="I8:J8"/>
    <mergeCell ref="B9:I9"/>
    <mergeCell ref="B12:I12"/>
    <mergeCell ref="B10:J10"/>
    <mergeCell ref="B11:J11"/>
    <mergeCell ref="G16:H16"/>
    <mergeCell ref="B24:D24"/>
    <mergeCell ref="B25:D25"/>
    <mergeCell ref="B26:D26"/>
    <mergeCell ref="B20:D20"/>
    <mergeCell ref="B21:D21"/>
    <mergeCell ref="G27:I27"/>
    <mergeCell ref="B28:E28"/>
    <mergeCell ref="B1:J2"/>
    <mergeCell ref="B23:E23"/>
    <mergeCell ref="B18:E18"/>
    <mergeCell ref="G14:H14"/>
    <mergeCell ref="G15:H15"/>
    <mergeCell ref="B14:D14"/>
    <mergeCell ref="B15:D15"/>
    <mergeCell ref="B19:D19"/>
    <mergeCell ref="B16:D16"/>
    <mergeCell ref="G17:H17"/>
    <mergeCell ref="G21:H21"/>
    <mergeCell ref="G20:H20"/>
    <mergeCell ref="G13:J13"/>
    <mergeCell ref="B8:D8"/>
    <mergeCell ref="E8:G8"/>
    <mergeCell ref="G22:H22"/>
    <mergeCell ref="G30:J30"/>
    <mergeCell ref="G24:J24"/>
    <mergeCell ref="G26:J26"/>
    <mergeCell ref="B46:J49"/>
    <mergeCell ref="B33:J33"/>
    <mergeCell ref="G28:I28"/>
    <mergeCell ref="G29:I29"/>
    <mergeCell ref="B29:D29"/>
    <mergeCell ref="B30:D30"/>
    <mergeCell ref="B31:D31"/>
    <mergeCell ref="C41:D41"/>
    <mergeCell ref="C38:D38"/>
    <mergeCell ref="B43:D43"/>
    <mergeCell ref="C37:D37"/>
    <mergeCell ref="C39:D39"/>
    <mergeCell ref="C34:D34"/>
  </mergeCells>
  <conditionalFormatting sqref="E41">
    <cfRule type="cellIs" dxfId="61" priority="16" stopIfTrue="1" operator="lessThan">
      <formula>70</formula>
    </cfRule>
    <cfRule type="cellIs" dxfId="60" priority="17" stopIfTrue="1" operator="between">
      <formula>70</formula>
      <formula>2300</formula>
    </cfRule>
    <cfRule type="cellIs" dxfId="59" priority="18" stopIfTrue="1" operator="greaterThan">
      <formula>2300</formula>
    </cfRule>
  </conditionalFormatting>
  <conditionalFormatting sqref="E34:E39">
    <cfRule type="containsText" dxfId="58" priority="14" operator="containsText" text="1000">
      <formula>NOT(ISERROR(SEARCH("1000",E34)))</formula>
    </cfRule>
    <cfRule type="colorScale" priority="15">
      <colorScale>
        <cfvo type="num" val="10"/>
        <cfvo type="num" val="100"/>
        <cfvo type="num" val="1000"/>
        <color rgb="FF69CD69"/>
        <color rgb="FFFFDA3B"/>
        <color rgb="FFFF0000"/>
      </colorScale>
    </cfRule>
  </conditionalFormatting>
  <conditionalFormatting sqref="E43">
    <cfRule type="containsText" dxfId="57" priority="11" operator="containsText" text="BAJA">
      <formula>NOT(ISERROR(SEARCH("BAJA",E43)))</formula>
    </cfRule>
    <cfRule type="containsText" dxfId="56" priority="12" operator="containsText" text="MEDIA">
      <formula>NOT(ISERROR(SEARCH("MEDIA",E43)))</formula>
    </cfRule>
    <cfRule type="containsText" dxfId="55" priority="13" operator="containsText" text="ALTA">
      <formula>NOT(ISERROR(SEARCH("ALTA",E43)))</formula>
    </cfRule>
  </conditionalFormatting>
  <conditionalFormatting sqref="B46">
    <cfRule type="containsText" dxfId="54" priority="8" operator="containsText" text="Aumentar">
      <formula>NOT(ISERROR(SEARCH("Aumentar",B46)))</formula>
    </cfRule>
    <cfRule type="containsText" dxfId="53" priority="9" operator="containsText" text="No necesita usar">
      <formula>NOT(ISERROR(SEARCH("No necesita usar",B46)))</formula>
    </cfRule>
    <cfRule type="containsText" dxfId="52" priority="10" operator="containsText" text="Extremar">
      <formula>NOT(ISERROR(SEARCH("Extremar",B46)))</formula>
    </cfRule>
  </conditionalFormatting>
  <conditionalFormatting sqref="R15 R17 R19">
    <cfRule type="containsText" dxfId="51" priority="3" operator="containsText" text="1000">
      <formula>NOT(ISERROR(SEARCH("1000",R15)))</formula>
    </cfRule>
    <cfRule type="colorScale" priority="4">
      <colorScale>
        <cfvo type="num" val="10"/>
        <cfvo type="num" val="100"/>
        <cfvo type="num" val="1000"/>
        <color rgb="FF69CD69"/>
        <color rgb="FFFFDA3B"/>
        <color rgb="FFFF0000"/>
      </colorScale>
    </cfRule>
  </conditionalFormatting>
  <conditionalFormatting sqref="R16 R18 R20">
    <cfRule type="containsText" dxfId="50" priority="1" operator="containsText" text="1000">
      <formula>NOT(ISERROR(SEARCH("1000",R16)))</formula>
    </cfRule>
    <cfRule type="colorScale" priority="2">
      <colorScale>
        <cfvo type="num" val="10"/>
        <cfvo type="num" val="100"/>
        <cfvo type="num" val="1000"/>
        <color rgb="FF69CD69"/>
        <color rgb="FFFFDA3B"/>
        <color rgb="FFFF0000"/>
      </colorScale>
    </cfRule>
  </conditionalFormatting>
  <dataValidations count="2">
    <dataValidation type="list" allowBlank="1" showInputMessage="1" showErrorMessage="1" sqref="E34:E39" xr:uid="{00000000-0002-0000-0000-000000000000}">
      <formula1>"1000,100,10"</formula1>
    </dataValidation>
    <dataValidation type="list" allowBlank="1" showInputMessage="1" showErrorMessage="1" sqref="I15:I19 J15:J17 J19" xr:uid="{729035C1-1755-4577-AEDF-8F5021FA13BA}">
      <formula1>"0,1"</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CC14A-9B0F-403F-8C65-3FECF5E0C2C3}">
  <sheetPr codeName="Hoja3">
    <pageSetUpPr fitToPage="1"/>
  </sheetPr>
  <dimension ref="A1:Z50"/>
  <sheetViews>
    <sheetView showGridLines="0" topLeftCell="A13" zoomScaleNormal="100" zoomScaleSheetLayoutView="95" zoomScalePageLayoutView="91" workbookViewId="0">
      <selection activeCell="E6" sqref="E6:J7"/>
    </sheetView>
  </sheetViews>
  <sheetFormatPr baseColWidth="10" defaultColWidth="11.46484375" defaultRowHeight="13.15" x14ac:dyDescent="0.35"/>
  <cols>
    <col min="1" max="1" width="3.19921875" style="26" customWidth="1"/>
    <col min="2" max="2" width="5.73046875" style="26" customWidth="1"/>
    <col min="3" max="3" width="15.53125" style="26" customWidth="1"/>
    <col min="4" max="4" width="19.53125" style="26" customWidth="1"/>
    <col min="5" max="5" width="12.73046875" style="26" customWidth="1"/>
    <col min="6" max="6" width="3.53125" style="26" customWidth="1"/>
    <col min="7" max="7" width="16.53125" style="26" customWidth="1"/>
    <col min="8" max="8" width="20" style="26" customWidth="1"/>
    <col min="9" max="9" width="12.46484375" style="26" customWidth="1"/>
    <col min="10" max="10" width="12.73046875" style="26" customWidth="1"/>
    <col min="11" max="11" width="2.73046875" style="26" customWidth="1"/>
    <col min="12" max="12" width="7.265625" style="60" customWidth="1"/>
    <col min="13" max="13" width="11.46484375" style="73" customWidth="1"/>
    <col min="14" max="25" width="11.46484375" style="67" customWidth="1"/>
    <col min="26" max="26" width="11.46484375" style="74" customWidth="1"/>
    <col min="27" max="32" width="11.46484375" style="26" customWidth="1"/>
    <col min="33" max="16384" width="11.46484375" style="26"/>
  </cols>
  <sheetData>
    <row r="1" spans="1:26" ht="45" customHeight="1" x14ac:dyDescent="0.35">
      <c r="A1" s="6"/>
      <c r="B1" s="158" t="s">
        <v>22</v>
      </c>
      <c r="C1" s="158"/>
      <c r="D1" s="158"/>
      <c r="E1" s="158"/>
      <c r="F1" s="158"/>
      <c r="G1" s="158"/>
      <c r="H1" s="158"/>
      <c r="I1" s="158"/>
      <c r="J1" s="158"/>
      <c r="K1" s="7"/>
      <c r="M1" s="70"/>
      <c r="N1" s="71"/>
      <c r="O1" s="71"/>
      <c r="P1" s="71"/>
      <c r="Q1" s="71"/>
      <c r="R1" s="71"/>
      <c r="S1" s="71"/>
      <c r="T1" s="71"/>
      <c r="U1" s="71"/>
      <c r="V1" s="71"/>
      <c r="W1" s="71"/>
      <c r="X1" s="71"/>
      <c r="Y1" s="71"/>
      <c r="Z1" s="72"/>
    </row>
    <row r="2" spans="1:26" ht="14.65" customHeight="1" x14ac:dyDescent="0.35">
      <c r="A2" s="8"/>
      <c r="B2" s="159"/>
      <c r="C2" s="159"/>
      <c r="D2" s="159"/>
      <c r="E2" s="159"/>
      <c r="F2" s="159"/>
      <c r="G2" s="159"/>
      <c r="H2" s="159"/>
      <c r="I2" s="159"/>
      <c r="J2" s="159"/>
      <c r="K2" s="9"/>
      <c r="L2" s="61"/>
    </row>
    <row r="3" spans="1:26" ht="14.55" customHeight="1" thickBot="1" x14ac:dyDescent="0.4">
      <c r="A3" s="8"/>
      <c r="B3" s="1"/>
      <c r="C3" s="1"/>
      <c r="D3" s="1"/>
      <c r="E3" s="1"/>
      <c r="F3" s="1"/>
      <c r="G3" s="1"/>
      <c r="H3" s="1"/>
      <c r="I3" s="1"/>
      <c r="J3" s="1"/>
      <c r="K3" s="9"/>
    </row>
    <row r="4" spans="1:26" ht="14.55" customHeight="1" thickTop="1" x14ac:dyDescent="0.35">
      <c r="A4" s="8"/>
      <c r="B4" s="240" t="s">
        <v>54</v>
      </c>
      <c r="C4" s="241"/>
      <c r="D4" s="242"/>
      <c r="E4" s="246">
        <f>'RESULTADOS '!F5</f>
        <v>0</v>
      </c>
      <c r="F4" s="247"/>
      <c r="G4" s="247"/>
      <c r="H4" s="247"/>
      <c r="I4" s="247"/>
      <c r="J4" s="248"/>
      <c r="K4" s="9"/>
    </row>
    <row r="5" spans="1:26" ht="13.9" customHeight="1" thickBot="1" x14ac:dyDescent="0.4">
      <c r="A5" s="8"/>
      <c r="B5" s="243"/>
      <c r="C5" s="244"/>
      <c r="D5" s="245"/>
      <c r="E5" s="249"/>
      <c r="F5" s="250"/>
      <c r="G5" s="250"/>
      <c r="H5" s="250"/>
      <c r="I5" s="250"/>
      <c r="J5" s="251"/>
      <c r="K5" s="9"/>
    </row>
    <row r="6" spans="1:26" ht="12.75" customHeight="1" thickTop="1" x14ac:dyDescent="0.35">
      <c r="A6" s="8"/>
      <c r="B6" s="240" t="s">
        <v>24</v>
      </c>
      <c r="C6" s="241"/>
      <c r="D6" s="241"/>
      <c r="E6" s="253"/>
      <c r="F6" s="254"/>
      <c r="G6" s="254"/>
      <c r="H6" s="254"/>
      <c r="I6" s="254"/>
      <c r="J6" s="255"/>
      <c r="K6" s="9"/>
    </row>
    <row r="7" spans="1:26" ht="13.9" customHeight="1" thickBot="1" x14ac:dyDescent="0.4">
      <c r="A7" s="8"/>
      <c r="B7" s="243"/>
      <c r="C7" s="244"/>
      <c r="D7" s="244"/>
      <c r="E7" s="256"/>
      <c r="F7" s="257"/>
      <c r="G7" s="257"/>
      <c r="H7" s="257"/>
      <c r="I7" s="257"/>
      <c r="J7" s="258"/>
      <c r="K7" s="9"/>
    </row>
    <row r="8" spans="1:26" ht="13.9" thickTop="1" thickBot="1" x14ac:dyDescent="0.4">
      <c r="A8" s="8"/>
      <c r="B8" s="122" t="s">
        <v>4</v>
      </c>
      <c r="C8" s="122"/>
      <c r="D8" s="123"/>
      <c r="E8" s="223"/>
      <c r="F8" s="224"/>
      <c r="G8" s="225"/>
      <c r="H8" s="48" t="s">
        <v>9</v>
      </c>
      <c r="I8" s="228"/>
      <c r="J8" s="229"/>
      <c r="K8" s="9"/>
    </row>
    <row r="9" spans="1:26" ht="3.75" customHeight="1" thickTop="1" x14ac:dyDescent="0.35">
      <c r="A9" s="8"/>
      <c r="B9" s="148"/>
      <c r="C9" s="148"/>
      <c r="D9" s="148"/>
      <c r="E9" s="149"/>
      <c r="F9" s="149"/>
      <c r="G9" s="149"/>
      <c r="H9" s="148"/>
      <c r="I9" s="149"/>
      <c r="J9" s="1"/>
      <c r="K9" s="9"/>
    </row>
    <row r="10" spans="1:26" ht="15" customHeight="1" x14ac:dyDescent="0.35">
      <c r="A10" s="8"/>
      <c r="B10" s="230" t="s">
        <v>23</v>
      </c>
      <c r="C10" s="230"/>
      <c r="D10" s="230"/>
      <c r="E10" s="230"/>
      <c r="F10" s="230"/>
      <c r="G10" s="230"/>
      <c r="H10" s="230"/>
      <c r="I10" s="230"/>
      <c r="J10" s="230"/>
      <c r="K10" s="9"/>
    </row>
    <row r="11" spans="1:26" ht="35.25" customHeight="1" x14ac:dyDescent="0.35">
      <c r="A11" s="8"/>
      <c r="B11" s="231" t="s">
        <v>71</v>
      </c>
      <c r="C11" s="231"/>
      <c r="D11" s="231"/>
      <c r="E11" s="231"/>
      <c r="F11" s="231"/>
      <c r="G11" s="231"/>
      <c r="H11" s="231"/>
      <c r="I11" s="231"/>
      <c r="J11" s="231"/>
      <c r="K11" s="9"/>
    </row>
    <row r="12" spans="1:26" ht="4.5" customHeight="1" x14ac:dyDescent="0.35">
      <c r="A12" s="8"/>
      <c r="B12" s="149"/>
      <c r="C12" s="149"/>
      <c r="D12" s="149"/>
      <c r="E12" s="149"/>
      <c r="F12" s="149"/>
      <c r="G12" s="149"/>
      <c r="H12" s="149"/>
      <c r="I12" s="149"/>
      <c r="J12" s="1"/>
      <c r="K12" s="9"/>
    </row>
    <row r="13" spans="1:26" ht="21.75" customHeight="1" x14ac:dyDescent="0.35">
      <c r="A13" s="8"/>
      <c r="B13" s="211" t="s">
        <v>84</v>
      </c>
      <c r="C13" s="211"/>
      <c r="D13" s="211"/>
      <c r="E13" s="211"/>
      <c r="F13" s="13"/>
      <c r="G13" s="222" t="s">
        <v>81</v>
      </c>
      <c r="H13" s="222"/>
      <c r="I13" s="222"/>
      <c r="J13" s="222"/>
      <c r="K13" s="9"/>
      <c r="N13" s="62"/>
      <c r="O13" s="63"/>
      <c r="P13" s="63"/>
      <c r="Q13" s="63"/>
      <c r="R13" s="63"/>
      <c r="S13" s="63"/>
      <c r="T13" s="63"/>
      <c r="U13" s="63"/>
      <c r="V13" s="63"/>
      <c r="W13" s="63"/>
      <c r="X13" s="63"/>
      <c r="Y13" s="63"/>
      <c r="Z13" s="75"/>
    </row>
    <row r="14" spans="1:26" ht="21.75" customHeight="1" thickBot="1" x14ac:dyDescent="0.4">
      <c r="A14" s="8"/>
      <c r="B14" s="215" t="s">
        <v>5</v>
      </c>
      <c r="C14" s="215"/>
      <c r="D14" s="215"/>
      <c r="E14" s="109">
        <v>1000</v>
      </c>
      <c r="F14" s="13"/>
      <c r="G14" s="212" t="s">
        <v>42</v>
      </c>
      <c r="H14" s="212"/>
      <c r="I14" s="46" t="s">
        <v>57</v>
      </c>
      <c r="J14" s="46" t="s">
        <v>56</v>
      </c>
      <c r="K14" s="9"/>
      <c r="N14" s="62"/>
      <c r="O14" s="63"/>
      <c r="P14" s="63"/>
      <c r="Q14" s="63"/>
      <c r="R14" s="63"/>
      <c r="S14" s="63"/>
      <c r="T14" s="63"/>
      <c r="U14" s="63"/>
      <c r="V14" s="63"/>
      <c r="W14" s="63"/>
      <c r="X14" s="63"/>
      <c r="Y14" s="63"/>
      <c r="Z14" s="75"/>
    </row>
    <row r="15" spans="1:26" ht="21.75" customHeight="1" thickTop="1" thickBot="1" x14ac:dyDescent="0.4">
      <c r="A15" s="8"/>
      <c r="B15" s="216" t="s">
        <v>6</v>
      </c>
      <c r="C15" s="216"/>
      <c r="D15" s="216"/>
      <c r="E15" s="107">
        <v>100</v>
      </c>
      <c r="F15" s="13"/>
      <c r="G15" s="213" t="s">
        <v>43</v>
      </c>
      <c r="H15" s="214"/>
      <c r="I15" s="69"/>
      <c r="J15" s="69"/>
      <c r="K15" s="9"/>
      <c r="N15" s="62"/>
      <c r="O15" s="44"/>
      <c r="P15" s="105"/>
      <c r="Q15" s="105"/>
      <c r="R15" s="65"/>
      <c r="S15" s="63"/>
      <c r="T15" s="63" t="s">
        <v>63</v>
      </c>
      <c r="U15" s="63">
        <v>60</v>
      </c>
      <c r="V15" s="63">
        <f>U15</f>
        <v>60</v>
      </c>
      <c r="W15" s="66" t="e">
        <f>V15/$U$23</f>
        <v>#DIV/0!</v>
      </c>
      <c r="X15" s="63">
        <f>V15*(1/V15)*(1/3)</f>
        <v>0.33333333333333331</v>
      </c>
      <c r="Y15" s="63">
        <f>X15</f>
        <v>0.33333333333333331</v>
      </c>
      <c r="Z15" s="75">
        <v>1</v>
      </c>
    </row>
    <row r="16" spans="1:26" ht="21.75" customHeight="1" thickTop="1" thickBot="1" x14ac:dyDescent="0.4">
      <c r="A16" s="8"/>
      <c r="B16" s="217" t="s">
        <v>7</v>
      </c>
      <c r="C16" s="217"/>
      <c r="D16" s="217"/>
      <c r="E16" s="108">
        <v>10</v>
      </c>
      <c r="F16" s="13"/>
      <c r="G16" s="213" t="s">
        <v>44</v>
      </c>
      <c r="H16" s="214"/>
      <c r="I16" s="69"/>
      <c r="J16" s="69"/>
      <c r="K16" s="9"/>
      <c r="N16" s="62"/>
      <c r="O16" s="44"/>
      <c r="P16" s="105"/>
      <c r="Q16" s="105"/>
      <c r="R16" s="65"/>
      <c r="S16" s="63"/>
      <c r="T16" s="63" t="s">
        <v>62</v>
      </c>
      <c r="U16" s="63">
        <v>2300</v>
      </c>
      <c r="V16" s="63">
        <f>U16-V15</f>
        <v>2240</v>
      </c>
      <c r="W16" s="66" t="e">
        <f t="shared" ref="W16:W18" si="0">V16/$U$23</f>
        <v>#DIV/0!</v>
      </c>
      <c r="X16" s="63">
        <f>V16*(1/V16)*(1/3)</f>
        <v>0.33333333333333331</v>
      </c>
      <c r="Y16" s="63">
        <f>X16+Y15</f>
        <v>0.66666666666666663</v>
      </c>
      <c r="Z16" s="75">
        <v>1</v>
      </c>
    </row>
    <row r="17" spans="1:26" ht="21.75" customHeight="1" thickTop="1" thickBot="1" x14ac:dyDescent="0.4">
      <c r="A17" s="8"/>
      <c r="B17" s="13"/>
      <c r="C17" s="13"/>
      <c r="D17" s="13"/>
      <c r="E17" s="13"/>
      <c r="F17" s="13"/>
      <c r="G17" s="213" t="s">
        <v>45</v>
      </c>
      <c r="H17" s="214"/>
      <c r="I17" s="69"/>
      <c r="J17" s="69"/>
      <c r="K17" s="9"/>
      <c r="N17" s="62"/>
      <c r="O17" s="44"/>
      <c r="P17" s="105"/>
      <c r="Q17" s="105"/>
      <c r="R17" s="65"/>
      <c r="S17" s="63"/>
      <c r="T17" s="63" t="s">
        <v>61</v>
      </c>
      <c r="U17" s="63">
        <v>6000</v>
      </c>
      <c r="V17" s="63">
        <f>U17-2300</f>
        <v>3700</v>
      </c>
      <c r="W17" s="66" t="e">
        <f t="shared" si="0"/>
        <v>#DIV/0!</v>
      </c>
      <c r="X17" s="63">
        <f>V17*(1/V17)*(1/3)</f>
        <v>0.33333333333333331</v>
      </c>
      <c r="Y17" s="63">
        <f>X17+Y16</f>
        <v>1</v>
      </c>
      <c r="Z17" s="75">
        <v>1</v>
      </c>
    </row>
    <row r="18" spans="1:26" ht="21.75" customHeight="1" thickTop="1" thickBot="1" x14ac:dyDescent="0.4">
      <c r="A18" s="8"/>
      <c r="B18" s="211" t="s">
        <v>83</v>
      </c>
      <c r="C18" s="211"/>
      <c r="D18" s="211"/>
      <c r="E18" s="211"/>
      <c r="F18" s="13"/>
      <c r="G18" s="214" t="s">
        <v>46</v>
      </c>
      <c r="H18" s="252"/>
      <c r="I18" s="69"/>
      <c r="J18" s="54" t="s">
        <v>98</v>
      </c>
      <c r="K18" s="9"/>
      <c r="N18" s="62"/>
      <c r="O18" s="44"/>
      <c r="P18" s="105"/>
      <c r="Q18" s="105"/>
      <c r="R18" s="65"/>
      <c r="S18" s="63"/>
      <c r="T18" s="63"/>
      <c r="U18" s="63"/>
      <c r="V18" s="63">
        <f>SUM(V15:V17)</f>
        <v>6000</v>
      </c>
      <c r="W18" s="66" t="e">
        <f t="shared" si="0"/>
        <v>#DIV/0!</v>
      </c>
      <c r="X18" s="63">
        <f>SUM(X15:X17)</f>
        <v>1</v>
      </c>
      <c r="Y18" s="63"/>
      <c r="Z18" s="75">
        <f>SUM(Z15:Z17)</f>
        <v>3</v>
      </c>
    </row>
    <row r="19" spans="1:26" ht="21.75" customHeight="1" thickTop="1" thickBot="1" x14ac:dyDescent="0.4">
      <c r="A19" s="8"/>
      <c r="B19" s="215" t="s">
        <v>77</v>
      </c>
      <c r="C19" s="215"/>
      <c r="D19" s="215"/>
      <c r="E19" s="109">
        <v>1000</v>
      </c>
      <c r="F19" s="13"/>
      <c r="G19" s="214" t="s">
        <v>47</v>
      </c>
      <c r="H19" s="252"/>
      <c r="I19" s="69"/>
      <c r="J19" s="69"/>
      <c r="K19" s="9"/>
      <c r="N19" s="62"/>
      <c r="O19" s="44"/>
      <c r="P19" s="105"/>
      <c r="Q19" s="105"/>
      <c r="R19" s="65"/>
      <c r="T19" s="67" t="s">
        <v>64</v>
      </c>
      <c r="U19" s="67">
        <f>R27*PI()</f>
        <v>2.8274333882308138</v>
      </c>
    </row>
    <row r="20" spans="1:26" ht="21.75" customHeight="1" thickTop="1" x14ac:dyDescent="0.35">
      <c r="A20" s="8"/>
      <c r="B20" s="216" t="s">
        <v>72</v>
      </c>
      <c r="C20" s="216"/>
      <c r="D20" s="216"/>
      <c r="E20" s="107">
        <v>100</v>
      </c>
      <c r="F20" s="13"/>
      <c r="G20" s="220" t="s">
        <v>48</v>
      </c>
      <c r="H20" s="221"/>
      <c r="I20" s="47">
        <f>SUM(I15:I19)</f>
        <v>0</v>
      </c>
      <c r="J20" s="47">
        <f>SUM(J15:J19)</f>
        <v>0</v>
      </c>
      <c r="K20" s="9"/>
      <c r="N20" s="62"/>
      <c r="O20" s="44"/>
      <c r="P20" s="105"/>
      <c r="Q20" s="105"/>
      <c r="R20" s="65"/>
    </row>
    <row r="21" spans="1:26" ht="21.75" customHeight="1" x14ac:dyDescent="0.35">
      <c r="A21" s="8"/>
      <c r="B21" s="217" t="s">
        <v>73</v>
      </c>
      <c r="C21" s="217"/>
      <c r="D21" s="217"/>
      <c r="E21" s="108">
        <v>10</v>
      </c>
      <c r="F21" s="13"/>
      <c r="G21" s="218" t="s">
        <v>49</v>
      </c>
      <c r="H21" s="219"/>
      <c r="I21" s="24" t="s">
        <v>101</v>
      </c>
      <c r="J21" s="24" t="s">
        <v>102</v>
      </c>
      <c r="K21" s="9"/>
      <c r="N21" s="62"/>
      <c r="O21" s="43"/>
      <c r="P21" s="43"/>
      <c r="Q21" s="43"/>
      <c r="R21" s="43"/>
    </row>
    <row r="22" spans="1:26" ht="21.75" customHeight="1" x14ac:dyDescent="0.35">
      <c r="A22" s="8"/>
      <c r="B22" s="13"/>
      <c r="C22" s="13"/>
      <c r="D22" s="13"/>
      <c r="E22" s="13"/>
      <c r="F22" s="13"/>
      <c r="G22" s="226" t="s">
        <v>50</v>
      </c>
      <c r="H22" s="227"/>
      <c r="I22" s="22" t="s">
        <v>51</v>
      </c>
      <c r="J22" s="22" t="s">
        <v>52</v>
      </c>
      <c r="K22" s="9"/>
      <c r="N22" s="62"/>
      <c r="O22" s="44" t="s">
        <v>0</v>
      </c>
      <c r="P22" s="175" t="s">
        <v>25</v>
      </c>
      <c r="Q22" s="175"/>
      <c r="R22" s="44">
        <f>E41</f>
        <v>0</v>
      </c>
      <c r="U22" s="67" t="s">
        <v>67</v>
      </c>
      <c r="V22" s="67" t="s">
        <v>68</v>
      </c>
    </row>
    <row r="23" spans="1:26" ht="21.75" customHeight="1" x14ac:dyDescent="0.35">
      <c r="A23" s="8"/>
      <c r="B23" s="211" t="s">
        <v>82</v>
      </c>
      <c r="C23" s="211"/>
      <c r="D23" s="211"/>
      <c r="E23" s="211"/>
      <c r="F23" s="13"/>
      <c r="G23" s="238" t="s">
        <v>53</v>
      </c>
      <c r="H23" s="239"/>
      <c r="I23" s="25">
        <v>5</v>
      </c>
      <c r="J23" s="25">
        <v>4</v>
      </c>
      <c r="K23" s="9"/>
      <c r="N23" s="62"/>
      <c r="R23" s="68">
        <f>R22/6000</f>
        <v>0</v>
      </c>
      <c r="T23" s="67" t="s">
        <v>65</v>
      </c>
      <c r="U23" s="67">
        <v>0</v>
      </c>
      <c r="V23" s="67">
        <v>0</v>
      </c>
    </row>
    <row r="24" spans="1:26" ht="21.75" customHeight="1" x14ac:dyDescent="0.35">
      <c r="A24" s="8"/>
      <c r="B24" s="232" t="s">
        <v>74</v>
      </c>
      <c r="C24" s="232"/>
      <c r="D24" s="232"/>
      <c r="E24" s="109">
        <v>1000</v>
      </c>
      <c r="F24" s="13"/>
      <c r="G24" s="180" t="s">
        <v>115</v>
      </c>
      <c r="H24" s="180"/>
      <c r="I24" s="180"/>
      <c r="J24" s="180"/>
      <c r="K24" s="9"/>
      <c r="N24" s="62"/>
      <c r="R24" s="67" t="str">
        <f>IF(R22&lt;1,"NINGUNA",IF(R22&lt;=60,"BAJA",IF(R22&lt;2300,"MEDIA","ALTA")))</f>
        <v>NINGUNA</v>
      </c>
      <c r="T24" s="67" t="s">
        <v>66</v>
      </c>
      <c r="U24" s="67">
        <f>COS(U19)*-1</f>
        <v>0.95105651629515353</v>
      </c>
      <c r="V24" s="67">
        <f>SIN(U19)</f>
        <v>0.30901699437494751</v>
      </c>
    </row>
    <row r="25" spans="1:26" ht="21.75" customHeight="1" x14ac:dyDescent="0.35">
      <c r="A25" s="8"/>
      <c r="B25" s="233" t="s">
        <v>75</v>
      </c>
      <c r="C25" s="233"/>
      <c r="D25" s="233"/>
      <c r="E25" s="107">
        <v>100</v>
      </c>
      <c r="F25" s="13"/>
      <c r="G25" s="27"/>
      <c r="H25" s="27"/>
      <c r="I25" s="27"/>
      <c r="J25" s="27"/>
      <c r="K25" s="9"/>
      <c r="N25" s="62"/>
      <c r="R25" s="67">
        <f>IF(R24="BAJA",1,IF(R24="MEDIA",2,3))</f>
        <v>3</v>
      </c>
    </row>
    <row r="26" spans="1:26" ht="21.75" customHeight="1" x14ac:dyDescent="0.35">
      <c r="A26" s="8"/>
      <c r="B26" s="234" t="s">
        <v>76</v>
      </c>
      <c r="C26" s="234"/>
      <c r="D26" s="234"/>
      <c r="E26" s="108">
        <v>10</v>
      </c>
      <c r="F26" s="13"/>
      <c r="G26" s="181" t="s">
        <v>87</v>
      </c>
      <c r="H26" s="182"/>
      <c r="I26" s="182"/>
      <c r="J26" s="183"/>
      <c r="K26" s="9"/>
      <c r="N26" s="62"/>
    </row>
    <row r="27" spans="1:26" ht="37.5" customHeight="1" x14ac:dyDescent="0.35">
      <c r="A27" s="8"/>
      <c r="B27" s="13"/>
      <c r="C27" s="13"/>
      <c r="D27" s="13"/>
      <c r="E27" s="13"/>
      <c r="F27" s="13"/>
      <c r="G27" s="235" t="s">
        <v>80</v>
      </c>
      <c r="H27" s="236"/>
      <c r="I27" s="237"/>
      <c r="J27" s="24">
        <v>1000</v>
      </c>
      <c r="K27" s="9"/>
      <c r="N27" s="62"/>
      <c r="R27" s="68">
        <f>(R25/3)-0.1</f>
        <v>0.9</v>
      </c>
    </row>
    <row r="28" spans="1:26" ht="24.75" customHeight="1" x14ac:dyDescent="0.35">
      <c r="A28" s="8"/>
      <c r="B28" s="211" t="s">
        <v>85</v>
      </c>
      <c r="C28" s="211"/>
      <c r="D28" s="211"/>
      <c r="E28" s="211"/>
      <c r="F28" s="13"/>
      <c r="G28" s="195" t="s">
        <v>78</v>
      </c>
      <c r="H28" s="195"/>
      <c r="I28" s="195"/>
      <c r="J28" s="22">
        <v>100</v>
      </c>
      <c r="K28" s="9"/>
    </row>
    <row r="29" spans="1:26" ht="24.75" customHeight="1" x14ac:dyDescent="0.35">
      <c r="A29" s="8"/>
      <c r="B29" s="197" t="s">
        <v>10</v>
      </c>
      <c r="C29" s="198"/>
      <c r="D29" s="199"/>
      <c r="E29" s="109">
        <v>1000</v>
      </c>
      <c r="F29" s="13"/>
      <c r="G29" s="196" t="s">
        <v>79</v>
      </c>
      <c r="H29" s="196"/>
      <c r="I29" s="196"/>
      <c r="J29" s="25">
        <v>10</v>
      </c>
      <c r="K29" s="9"/>
    </row>
    <row r="30" spans="1:26" ht="21.75" customHeight="1" x14ac:dyDescent="0.35">
      <c r="A30" s="8"/>
      <c r="B30" s="200" t="s">
        <v>11</v>
      </c>
      <c r="C30" s="201"/>
      <c r="D30" s="202"/>
      <c r="E30" s="107">
        <v>100</v>
      </c>
      <c r="F30" s="13"/>
      <c r="K30" s="9"/>
    </row>
    <row r="31" spans="1:26" ht="21.75" customHeight="1" x14ac:dyDescent="0.35">
      <c r="A31" s="8"/>
      <c r="B31" s="203" t="s">
        <v>12</v>
      </c>
      <c r="C31" s="204"/>
      <c r="D31" s="205"/>
      <c r="E31" s="108">
        <v>10</v>
      </c>
      <c r="F31" s="13"/>
      <c r="K31" s="9"/>
    </row>
    <row r="32" spans="1:26" ht="9.4" customHeight="1" x14ac:dyDescent="0.35">
      <c r="A32" s="8"/>
      <c r="J32" s="1"/>
      <c r="K32" s="9"/>
    </row>
    <row r="33" spans="1:13" ht="32.25" customHeight="1" thickBot="1" x14ac:dyDescent="0.4">
      <c r="A33" s="8"/>
      <c r="B33" s="193" t="s">
        <v>99</v>
      </c>
      <c r="C33" s="194"/>
      <c r="D33" s="194"/>
      <c r="E33" s="194"/>
      <c r="F33" s="194"/>
      <c r="G33" s="194"/>
      <c r="H33" s="194"/>
      <c r="I33" s="194"/>
      <c r="J33" s="194"/>
      <c r="K33" s="9"/>
    </row>
    <row r="34" spans="1:13" ht="13.9" thickTop="1" thickBot="1" x14ac:dyDescent="0.4">
      <c r="A34" s="8"/>
      <c r="B34" s="39" t="s">
        <v>13</v>
      </c>
      <c r="C34" s="207" t="s">
        <v>89</v>
      </c>
      <c r="D34" s="208"/>
      <c r="E34" s="58"/>
      <c r="F34" s="1"/>
      <c r="G34" s="1"/>
      <c r="H34" s="1"/>
      <c r="I34" s="1"/>
      <c r="J34" s="1"/>
      <c r="K34" s="9"/>
    </row>
    <row r="35" spans="1:13" ht="13.9" thickTop="1" thickBot="1" x14ac:dyDescent="0.4">
      <c r="A35" s="8"/>
      <c r="B35" s="39" t="s">
        <v>14</v>
      </c>
      <c r="C35" s="207" t="s">
        <v>70</v>
      </c>
      <c r="D35" s="208"/>
      <c r="E35" s="58"/>
      <c r="F35" s="1"/>
      <c r="G35" s="1"/>
      <c r="H35" s="1"/>
      <c r="I35" s="1"/>
      <c r="J35" s="1"/>
      <c r="K35" s="9"/>
      <c r="L35" s="77"/>
      <c r="M35" s="67"/>
    </row>
    <row r="36" spans="1:13" ht="13.9" thickTop="1" thickBot="1" x14ac:dyDescent="0.4">
      <c r="A36" s="8"/>
      <c r="B36" s="39" t="s">
        <v>15</v>
      </c>
      <c r="C36" s="207" t="s">
        <v>20</v>
      </c>
      <c r="D36" s="208"/>
      <c r="E36" s="58"/>
      <c r="F36" s="1"/>
      <c r="G36" s="1"/>
      <c r="H36" s="1"/>
      <c r="I36" s="1"/>
      <c r="J36" s="1"/>
      <c r="K36" s="9"/>
      <c r="L36" s="77"/>
      <c r="M36" s="4"/>
    </row>
    <row r="37" spans="1:13" ht="13.9" thickTop="1" thickBot="1" x14ac:dyDescent="0.4">
      <c r="A37" s="8"/>
      <c r="B37" s="39" t="s">
        <v>16</v>
      </c>
      <c r="C37" s="207" t="s">
        <v>21</v>
      </c>
      <c r="D37" s="208"/>
      <c r="E37" s="58"/>
      <c r="F37" s="1"/>
      <c r="G37" s="1"/>
      <c r="H37" s="1"/>
      <c r="I37" s="1"/>
      <c r="J37" s="1"/>
      <c r="K37" s="9"/>
      <c r="L37" s="77"/>
      <c r="M37" s="67"/>
    </row>
    <row r="38" spans="1:13" ht="13.9" thickTop="1" thickBot="1" x14ac:dyDescent="0.4">
      <c r="A38" s="8"/>
      <c r="B38" s="39" t="s">
        <v>17</v>
      </c>
      <c r="C38" s="207" t="s">
        <v>91</v>
      </c>
      <c r="D38" s="208"/>
      <c r="E38" s="58"/>
      <c r="F38" s="1"/>
      <c r="G38" s="1"/>
      <c r="H38" s="1"/>
      <c r="I38" s="1"/>
      <c r="J38" s="1"/>
      <c r="K38" s="9"/>
    </row>
    <row r="39" spans="1:13" ht="13.9" thickTop="1" thickBot="1" x14ac:dyDescent="0.4">
      <c r="A39" s="8"/>
      <c r="B39" s="39" t="s">
        <v>18</v>
      </c>
      <c r="C39" s="207" t="s">
        <v>86</v>
      </c>
      <c r="D39" s="208"/>
      <c r="E39" s="58"/>
      <c r="F39" s="1"/>
      <c r="G39" s="1"/>
      <c r="H39" s="1"/>
      <c r="I39" s="1"/>
      <c r="J39" s="1"/>
      <c r="K39" s="9"/>
    </row>
    <row r="40" spans="1:13" ht="4.5" customHeight="1" thickTop="1" x14ac:dyDescent="0.35">
      <c r="A40" s="8"/>
      <c r="B40" s="1"/>
      <c r="C40" s="1"/>
      <c r="D40" s="1"/>
      <c r="E40" s="50"/>
      <c r="F40" s="1"/>
      <c r="G40" s="1"/>
      <c r="H40" s="1"/>
      <c r="I40" s="1"/>
      <c r="J40" s="1"/>
      <c r="K40" s="9"/>
    </row>
    <row r="41" spans="1:13" x14ac:dyDescent="0.35">
      <c r="A41" s="8"/>
      <c r="B41" s="40" t="s">
        <v>0</v>
      </c>
      <c r="C41" s="206" t="s">
        <v>25</v>
      </c>
      <c r="D41" s="206"/>
      <c r="E41" s="41">
        <f>+E34+E35+E36+E37+E38+E39</f>
        <v>0</v>
      </c>
      <c r="F41" s="1"/>
      <c r="G41" s="1"/>
      <c r="H41" s="1"/>
      <c r="I41" s="1"/>
      <c r="J41" s="1"/>
      <c r="K41" s="9"/>
    </row>
    <row r="42" spans="1:13" ht="34.5" customHeight="1" x14ac:dyDescent="0.35">
      <c r="A42" s="8"/>
      <c r="B42" s="1"/>
      <c r="C42" s="1"/>
      <c r="D42" s="1"/>
      <c r="E42" s="1"/>
      <c r="F42" s="1"/>
      <c r="G42" s="1"/>
      <c r="H42" s="1"/>
      <c r="I42" s="1"/>
      <c r="J42" s="1"/>
      <c r="K42" s="9"/>
    </row>
    <row r="43" spans="1:13" ht="18.75" x14ac:dyDescent="0.7">
      <c r="A43" s="8"/>
      <c r="B43" s="209" t="s">
        <v>26</v>
      </c>
      <c r="C43" s="209"/>
      <c r="D43" s="209"/>
      <c r="E43" s="42" t="str">
        <f>IF(E41&lt;1,"NINGUNA",IF(E41&lt;=60,"BAJA",IF(E41&lt;2300,"MEDIA","ALTA")))</f>
        <v>NINGUNA</v>
      </c>
      <c r="F43" s="1"/>
      <c r="G43" s="14"/>
      <c r="H43" s="1"/>
      <c r="I43" s="1"/>
      <c r="J43" s="1"/>
      <c r="K43" s="23"/>
    </row>
    <row r="44" spans="1:13" ht="5.65" customHeight="1" x14ac:dyDescent="0.35">
      <c r="A44" s="8"/>
      <c r="B44" s="1"/>
      <c r="C44" s="1"/>
      <c r="D44" s="1"/>
      <c r="E44" s="1"/>
      <c r="F44" s="1"/>
      <c r="G44" s="1"/>
      <c r="H44" s="1"/>
      <c r="I44" s="1"/>
      <c r="J44" s="1"/>
      <c r="K44" s="9"/>
    </row>
    <row r="45" spans="1:13" ht="15" customHeight="1" x14ac:dyDescent="0.7">
      <c r="A45" s="15"/>
      <c r="B45" s="16" t="s">
        <v>31</v>
      </c>
      <c r="C45" s="106"/>
      <c r="D45" s="1"/>
      <c r="E45" s="14"/>
      <c r="F45" s="1"/>
      <c r="G45" s="1"/>
      <c r="H45" s="1"/>
      <c r="I45" s="1"/>
      <c r="J45" s="18"/>
      <c r="K45" s="9"/>
    </row>
    <row r="46" spans="1:13" ht="63.75" customHeight="1" x14ac:dyDescent="0.35">
      <c r="A46" s="15"/>
      <c r="B46" s="184" t="str">
        <f>IF(E43="NINGUNA","PENDIENTE",IF(E43="ALTA",CONTROLES!C2,IF(E43="MEDIA",CONTROLES!C4,CONTROLES!C6)))</f>
        <v>PENDIENTE</v>
      </c>
      <c r="C46" s="185"/>
      <c r="D46" s="185"/>
      <c r="E46" s="185"/>
      <c r="F46" s="185"/>
      <c r="G46" s="185"/>
      <c r="H46" s="185"/>
      <c r="I46" s="185"/>
      <c r="J46" s="186"/>
      <c r="K46" s="9"/>
    </row>
    <row r="47" spans="1:13" ht="63.75" customHeight="1" x14ac:dyDescent="0.35">
      <c r="A47" s="17"/>
      <c r="B47" s="187"/>
      <c r="C47" s="188"/>
      <c r="D47" s="188"/>
      <c r="E47" s="188"/>
      <c r="F47" s="188"/>
      <c r="G47" s="188"/>
      <c r="H47" s="188"/>
      <c r="I47" s="188"/>
      <c r="J47" s="189"/>
      <c r="K47" s="9"/>
    </row>
    <row r="48" spans="1:13" ht="63.75" customHeight="1" x14ac:dyDescent="0.35">
      <c r="A48" s="17"/>
      <c r="B48" s="187"/>
      <c r="C48" s="188"/>
      <c r="D48" s="188"/>
      <c r="E48" s="188"/>
      <c r="F48" s="188"/>
      <c r="G48" s="188"/>
      <c r="H48" s="188"/>
      <c r="I48" s="188"/>
      <c r="J48" s="189"/>
      <c r="K48" s="9"/>
    </row>
    <row r="49" spans="1:11" ht="63.75" customHeight="1" x14ac:dyDescent="0.35">
      <c r="A49" s="17"/>
      <c r="B49" s="190"/>
      <c r="C49" s="191"/>
      <c r="D49" s="191"/>
      <c r="E49" s="191"/>
      <c r="F49" s="191"/>
      <c r="G49" s="191"/>
      <c r="H49" s="191"/>
      <c r="I49" s="191"/>
      <c r="J49" s="192"/>
      <c r="K49" s="9"/>
    </row>
    <row r="50" spans="1:11" ht="13.5" thickBot="1" x14ac:dyDescent="0.4">
      <c r="A50" s="19"/>
      <c r="B50" s="20"/>
      <c r="C50" s="20"/>
      <c r="D50" s="20"/>
      <c r="E50" s="20"/>
      <c r="F50" s="20"/>
      <c r="G50" s="20"/>
      <c r="H50" s="20"/>
      <c r="I50" s="20"/>
      <c r="J50" s="20"/>
      <c r="K50" s="21"/>
    </row>
  </sheetData>
  <sheetProtection algorithmName="SHA-512" hashValue="Bu1YGMGo92EWwV9d9lvpFiIbGcWhkXDd0bP/cjpzjKnGRzeXnkQsY/j+u05PgODS4vfGKSaewHIVWoPTpcFdog==" saltValue="+hmUVt2ckcqZWZ8zBE0l5A==" spinCount="100000" sheet="1" objects="1" scenarios="1" selectLockedCells="1"/>
  <mergeCells count="55">
    <mergeCell ref="B8:D8"/>
    <mergeCell ref="E8:G8"/>
    <mergeCell ref="I8:J8"/>
    <mergeCell ref="G23:H23"/>
    <mergeCell ref="P22:Q22"/>
    <mergeCell ref="B9:I9"/>
    <mergeCell ref="B10:J10"/>
    <mergeCell ref="B11:J11"/>
    <mergeCell ref="B12:I12"/>
    <mergeCell ref="B13:E13"/>
    <mergeCell ref="G13:J13"/>
    <mergeCell ref="B20:D20"/>
    <mergeCell ref="G20:H20"/>
    <mergeCell ref="B14:D14"/>
    <mergeCell ref="G14:H14"/>
    <mergeCell ref="B15:D15"/>
    <mergeCell ref="B1:J2"/>
    <mergeCell ref="B4:D5"/>
    <mergeCell ref="E4:J5"/>
    <mergeCell ref="B6:D7"/>
    <mergeCell ref="E6:J7"/>
    <mergeCell ref="G15:H15"/>
    <mergeCell ref="B16:D16"/>
    <mergeCell ref="G16:H16"/>
    <mergeCell ref="G17:H17"/>
    <mergeCell ref="B18:E18"/>
    <mergeCell ref="G18:H18"/>
    <mergeCell ref="B19:D19"/>
    <mergeCell ref="G19:H19"/>
    <mergeCell ref="B21:D21"/>
    <mergeCell ref="G21:H21"/>
    <mergeCell ref="G22:H22"/>
    <mergeCell ref="B23:E23"/>
    <mergeCell ref="B24:D24"/>
    <mergeCell ref="G24:J24"/>
    <mergeCell ref="C34:D34"/>
    <mergeCell ref="B25:D25"/>
    <mergeCell ref="B26:D26"/>
    <mergeCell ref="G26:J26"/>
    <mergeCell ref="G27:I27"/>
    <mergeCell ref="B28:E28"/>
    <mergeCell ref="G28:I28"/>
    <mergeCell ref="B29:D29"/>
    <mergeCell ref="G29:I29"/>
    <mergeCell ref="B30:D30"/>
    <mergeCell ref="B31:D31"/>
    <mergeCell ref="B33:J33"/>
    <mergeCell ref="B43:D43"/>
    <mergeCell ref="B46:J49"/>
    <mergeCell ref="C35:D35"/>
    <mergeCell ref="C36:D36"/>
    <mergeCell ref="C37:D37"/>
    <mergeCell ref="C38:D38"/>
    <mergeCell ref="C39:D39"/>
    <mergeCell ref="C41:D41"/>
  </mergeCells>
  <conditionalFormatting sqref="E41">
    <cfRule type="cellIs" dxfId="49" priority="16" stopIfTrue="1" operator="lessThan">
      <formula>70</formula>
    </cfRule>
    <cfRule type="cellIs" dxfId="48" priority="17" stopIfTrue="1" operator="between">
      <formula>70</formula>
      <formula>2300</formula>
    </cfRule>
    <cfRule type="cellIs" dxfId="47" priority="18" stopIfTrue="1" operator="greaterThan">
      <formula>2300</formula>
    </cfRule>
  </conditionalFormatting>
  <conditionalFormatting sqref="E34:E39">
    <cfRule type="containsText" dxfId="46" priority="14" operator="containsText" text="1000">
      <formula>NOT(ISERROR(SEARCH("1000",E34)))</formula>
    </cfRule>
    <cfRule type="colorScale" priority="15">
      <colorScale>
        <cfvo type="num" val="10"/>
        <cfvo type="num" val="100"/>
        <cfvo type="num" val="1000"/>
        <color rgb="FF69CD69"/>
        <color rgb="FFFFDA3B"/>
        <color rgb="FFFF0000"/>
      </colorScale>
    </cfRule>
  </conditionalFormatting>
  <conditionalFormatting sqref="E43">
    <cfRule type="containsText" dxfId="45" priority="11" operator="containsText" text="BAJA">
      <formula>NOT(ISERROR(SEARCH("BAJA",E43)))</formula>
    </cfRule>
    <cfRule type="containsText" dxfId="44" priority="12" operator="containsText" text="MEDIA">
      <formula>NOT(ISERROR(SEARCH("MEDIA",E43)))</formula>
    </cfRule>
    <cfRule type="containsText" dxfId="43" priority="13" operator="containsText" text="ALTA">
      <formula>NOT(ISERROR(SEARCH("ALTA",E43)))</formula>
    </cfRule>
  </conditionalFormatting>
  <conditionalFormatting sqref="B46">
    <cfRule type="containsText" dxfId="42" priority="8" operator="containsText" text="Aumentar">
      <formula>NOT(ISERROR(SEARCH("Aumentar",B46)))</formula>
    </cfRule>
    <cfRule type="containsText" dxfId="41" priority="9" operator="containsText" text="No necesita usar">
      <formula>NOT(ISERROR(SEARCH("No necesita usar",B46)))</formula>
    </cfRule>
    <cfRule type="containsText" dxfId="40" priority="10" operator="containsText" text="Extremar">
      <formula>NOT(ISERROR(SEARCH("Extremar",B46)))</formula>
    </cfRule>
  </conditionalFormatting>
  <conditionalFormatting sqref="R15 R17 R19">
    <cfRule type="containsText" dxfId="39" priority="3" operator="containsText" text="1000">
      <formula>NOT(ISERROR(SEARCH("1000",R15)))</formula>
    </cfRule>
    <cfRule type="colorScale" priority="4">
      <colorScale>
        <cfvo type="num" val="10"/>
        <cfvo type="num" val="100"/>
        <cfvo type="num" val="1000"/>
        <color rgb="FF69CD69"/>
        <color rgb="FFFFDA3B"/>
        <color rgb="FFFF0000"/>
      </colorScale>
    </cfRule>
  </conditionalFormatting>
  <conditionalFormatting sqref="R16 R18 R20">
    <cfRule type="containsText" dxfId="38" priority="1" operator="containsText" text="1000">
      <formula>NOT(ISERROR(SEARCH("1000",R16)))</formula>
    </cfRule>
    <cfRule type="colorScale" priority="2">
      <colorScale>
        <cfvo type="num" val="10"/>
        <cfvo type="num" val="100"/>
        <cfvo type="num" val="1000"/>
        <color rgb="FF69CD69"/>
        <color rgb="FFFFDA3B"/>
        <color rgb="FFFF0000"/>
      </colorScale>
    </cfRule>
  </conditionalFormatting>
  <dataValidations count="2">
    <dataValidation type="list" allowBlank="1" showInputMessage="1" showErrorMessage="1" sqref="E34:E39" xr:uid="{216FFB15-61FD-4D6C-BE14-AADC47A45BC1}">
      <formula1>"1000,100,10"</formula1>
    </dataValidation>
    <dataValidation type="list" allowBlank="1" showInputMessage="1" showErrorMessage="1" sqref="I15:I19 J15:J17 J19" xr:uid="{B18AC64E-6D35-400C-A99C-C31BAFF6C206}">
      <formula1>"0,1"</formula1>
    </dataValidation>
  </dataValidations>
  <printOptions horizontalCentered="1" vertic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76933-2A8F-4E7A-AB44-AC74AFFA1B3D}">
  <sheetPr codeName="Hoja4">
    <pageSetUpPr fitToPage="1"/>
  </sheetPr>
  <dimension ref="A1:Z50"/>
  <sheetViews>
    <sheetView showGridLines="0" zoomScaleNormal="100" zoomScaleSheetLayoutView="95" zoomScalePageLayoutView="91" workbookViewId="0">
      <selection activeCell="E6" sqref="E6:J7"/>
    </sheetView>
  </sheetViews>
  <sheetFormatPr baseColWidth="10" defaultColWidth="11.46484375" defaultRowHeight="13.15" x14ac:dyDescent="0.35"/>
  <cols>
    <col min="1" max="1" width="3.19921875" style="26" customWidth="1"/>
    <col min="2" max="2" width="5.73046875" style="26" customWidth="1"/>
    <col min="3" max="3" width="15.53125" style="26" customWidth="1"/>
    <col min="4" max="4" width="19.53125" style="26" customWidth="1"/>
    <col min="5" max="5" width="12.73046875" style="26" customWidth="1"/>
    <col min="6" max="6" width="3.53125" style="26" customWidth="1"/>
    <col min="7" max="7" width="16.53125" style="26" customWidth="1"/>
    <col min="8" max="8" width="20" style="26" customWidth="1"/>
    <col min="9" max="9" width="12.46484375" style="26" customWidth="1"/>
    <col min="10" max="10" width="12.73046875" style="26" customWidth="1"/>
    <col min="11" max="11" width="2.73046875" style="26" customWidth="1"/>
    <col min="12" max="12" width="7.265625" style="60" customWidth="1"/>
    <col min="13" max="13" width="11.46484375" style="73" customWidth="1"/>
    <col min="14" max="25" width="11.46484375" style="67" customWidth="1"/>
    <col min="26" max="26" width="11.46484375" style="74" customWidth="1"/>
    <col min="27" max="32" width="11.46484375" style="26" customWidth="1"/>
    <col min="33" max="16384" width="11.46484375" style="26"/>
  </cols>
  <sheetData>
    <row r="1" spans="1:26" ht="45" customHeight="1" x14ac:dyDescent="0.35">
      <c r="A1" s="6"/>
      <c r="B1" s="158" t="s">
        <v>22</v>
      </c>
      <c r="C1" s="158"/>
      <c r="D1" s="158"/>
      <c r="E1" s="158"/>
      <c r="F1" s="158"/>
      <c r="G1" s="158"/>
      <c r="H1" s="158"/>
      <c r="I1" s="158"/>
      <c r="J1" s="158"/>
      <c r="K1" s="7"/>
      <c r="M1" s="70"/>
      <c r="N1" s="71"/>
      <c r="O1" s="71"/>
      <c r="P1" s="71"/>
      <c r="Q1" s="71"/>
      <c r="R1" s="71"/>
      <c r="S1" s="71"/>
      <c r="T1" s="71"/>
      <c r="U1" s="71"/>
      <c r="V1" s="71"/>
      <c r="W1" s="71"/>
      <c r="X1" s="71"/>
      <c r="Y1" s="71"/>
      <c r="Z1" s="72"/>
    </row>
    <row r="2" spans="1:26" ht="14.65" customHeight="1" x14ac:dyDescent="0.35">
      <c r="A2" s="8"/>
      <c r="B2" s="159"/>
      <c r="C2" s="159"/>
      <c r="D2" s="159"/>
      <c r="E2" s="159"/>
      <c r="F2" s="159"/>
      <c r="G2" s="159"/>
      <c r="H2" s="159"/>
      <c r="I2" s="159"/>
      <c r="J2" s="159"/>
      <c r="K2" s="9"/>
      <c r="L2" s="61"/>
    </row>
    <row r="3" spans="1:26" ht="14.55" customHeight="1" thickBot="1" x14ac:dyDescent="0.4">
      <c r="A3" s="8"/>
      <c r="B3" s="1"/>
      <c r="C3" s="1"/>
      <c r="D3" s="1"/>
      <c r="E3" s="1"/>
      <c r="F3" s="1"/>
      <c r="G3" s="1"/>
      <c r="H3" s="1"/>
      <c r="I3" s="1"/>
      <c r="J3" s="1"/>
      <c r="K3" s="9"/>
    </row>
    <row r="4" spans="1:26" ht="14.55" customHeight="1" thickTop="1" x14ac:dyDescent="0.35">
      <c r="A4" s="8"/>
      <c r="B4" s="240" t="s">
        <v>54</v>
      </c>
      <c r="C4" s="241"/>
      <c r="D4" s="242"/>
      <c r="E4" s="246">
        <f>'RESULTADOS '!F5</f>
        <v>0</v>
      </c>
      <c r="F4" s="247"/>
      <c r="G4" s="247"/>
      <c r="H4" s="247"/>
      <c r="I4" s="247"/>
      <c r="J4" s="248"/>
      <c r="K4" s="9"/>
    </row>
    <row r="5" spans="1:26" ht="13.9" customHeight="1" thickBot="1" x14ac:dyDescent="0.4">
      <c r="A5" s="8"/>
      <c r="B5" s="243"/>
      <c r="C5" s="244"/>
      <c r="D5" s="245"/>
      <c r="E5" s="249"/>
      <c r="F5" s="250"/>
      <c r="G5" s="250"/>
      <c r="H5" s="250"/>
      <c r="I5" s="250"/>
      <c r="J5" s="251"/>
      <c r="K5" s="9"/>
    </row>
    <row r="6" spans="1:26" ht="12.75" customHeight="1" thickTop="1" x14ac:dyDescent="0.35">
      <c r="A6" s="8"/>
      <c r="B6" s="240" t="s">
        <v>24</v>
      </c>
      <c r="C6" s="241"/>
      <c r="D6" s="241"/>
      <c r="E6" s="253"/>
      <c r="F6" s="254"/>
      <c r="G6" s="254"/>
      <c r="H6" s="254"/>
      <c r="I6" s="254"/>
      <c r="J6" s="255"/>
      <c r="K6" s="9"/>
    </row>
    <row r="7" spans="1:26" ht="13.9" customHeight="1" thickBot="1" x14ac:dyDescent="0.4">
      <c r="A7" s="8"/>
      <c r="B7" s="243"/>
      <c r="C7" s="244"/>
      <c r="D7" s="244"/>
      <c r="E7" s="256"/>
      <c r="F7" s="257"/>
      <c r="G7" s="257"/>
      <c r="H7" s="257"/>
      <c r="I7" s="257"/>
      <c r="J7" s="258"/>
      <c r="K7" s="9"/>
    </row>
    <row r="8" spans="1:26" ht="13.9" thickTop="1" thickBot="1" x14ac:dyDescent="0.4">
      <c r="A8" s="8"/>
      <c r="B8" s="122" t="s">
        <v>4</v>
      </c>
      <c r="C8" s="122"/>
      <c r="D8" s="123"/>
      <c r="E8" s="223"/>
      <c r="F8" s="224"/>
      <c r="G8" s="225"/>
      <c r="H8" s="48" t="s">
        <v>9</v>
      </c>
      <c r="I8" s="228"/>
      <c r="J8" s="229"/>
      <c r="K8" s="9"/>
    </row>
    <row r="9" spans="1:26" ht="3.75" customHeight="1" thickTop="1" x14ac:dyDescent="0.35">
      <c r="A9" s="8"/>
      <c r="B9" s="148"/>
      <c r="C9" s="148"/>
      <c r="D9" s="148"/>
      <c r="E9" s="149"/>
      <c r="F9" s="149"/>
      <c r="G9" s="149"/>
      <c r="H9" s="148"/>
      <c r="I9" s="149"/>
      <c r="J9" s="1"/>
      <c r="K9" s="9"/>
    </row>
    <row r="10" spans="1:26" ht="15" customHeight="1" x14ac:dyDescent="0.35">
      <c r="A10" s="8"/>
      <c r="B10" s="230" t="s">
        <v>23</v>
      </c>
      <c r="C10" s="230"/>
      <c r="D10" s="230"/>
      <c r="E10" s="230"/>
      <c r="F10" s="230"/>
      <c r="G10" s="230"/>
      <c r="H10" s="230"/>
      <c r="I10" s="230"/>
      <c r="J10" s="230"/>
      <c r="K10" s="9"/>
    </row>
    <row r="11" spans="1:26" ht="35.25" customHeight="1" x14ac:dyDescent="0.35">
      <c r="A11" s="8"/>
      <c r="B11" s="231" t="s">
        <v>71</v>
      </c>
      <c r="C11" s="231"/>
      <c r="D11" s="231"/>
      <c r="E11" s="231"/>
      <c r="F11" s="231"/>
      <c r="G11" s="231"/>
      <c r="H11" s="231"/>
      <c r="I11" s="231"/>
      <c r="J11" s="231"/>
      <c r="K11" s="9"/>
    </row>
    <row r="12" spans="1:26" ht="4.5" customHeight="1" x14ac:dyDescent="0.35">
      <c r="A12" s="8"/>
      <c r="B12" s="149"/>
      <c r="C12" s="149"/>
      <c r="D12" s="149"/>
      <c r="E12" s="149"/>
      <c r="F12" s="149"/>
      <c r="G12" s="149"/>
      <c r="H12" s="149"/>
      <c r="I12" s="149"/>
      <c r="J12" s="1"/>
      <c r="K12" s="9"/>
    </row>
    <row r="13" spans="1:26" ht="21.75" customHeight="1" x14ac:dyDescent="0.35">
      <c r="A13" s="8"/>
      <c r="B13" s="211" t="s">
        <v>84</v>
      </c>
      <c r="C13" s="211"/>
      <c r="D13" s="211"/>
      <c r="E13" s="211"/>
      <c r="F13" s="13"/>
      <c r="G13" s="222" t="s">
        <v>81</v>
      </c>
      <c r="H13" s="222"/>
      <c r="I13" s="222"/>
      <c r="J13" s="222"/>
      <c r="K13" s="9"/>
      <c r="N13" s="62"/>
      <c r="O13" s="63"/>
      <c r="P13" s="63"/>
      <c r="Q13" s="63"/>
      <c r="R13" s="63"/>
      <c r="S13" s="63"/>
      <c r="T13" s="63"/>
      <c r="U13" s="63"/>
      <c r="V13" s="63"/>
      <c r="W13" s="63"/>
      <c r="X13" s="63"/>
      <c r="Y13" s="63"/>
      <c r="Z13" s="75"/>
    </row>
    <row r="14" spans="1:26" ht="21.75" customHeight="1" thickBot="1" x14ac:dyDescent="0.4">
      <c r="A14" s="8"/>
      <c r="B14" s="215" t="s">
        <v>5</v>
      </c>
      <c r="C14" s="215"/>
      <c r="D14" s="215"/>
      <c r="E14" s="109">
        <v>1000</v>
      </c>
      <c r="F14" s="13"/>
      <c r="G14" s="212" t="s">
        <v>42</v>
      </c>
      <c r="H14" s="212"/>
      <c r="I14" s="46" t="s">
        <v>57</v>
      </c>
      <c r="J14" s="46" t="s">
        <v>56</v>
      </c>
      <c r="K14" s="9"/>
      <c r="N14" s="62"/>
      <c r="O14" s="63"/>
      <c r="P14" s="63"/>
      <c r="Q14" s="63"/>
      <c r="R14" s="63"/>
      <c r="S14" s="63"/>
      <c r="T14" s="63"/>
      <c r="U14" s="63"/>
      <c r="V14" s="63"/>
      <c r="W14" s="63"/>
      <c r="X14" s="63"/>
      <c r="Y14" s="63"/>
      <c r="Z14" s="75"/>
    </row>
    <row r="15" spans="1:26" ht="21.75" customHeight="1" thickTop="1" thickBot="1" x14ac:dyDescent="0.4">
      <c r="A15" s="8"/>
      <c r="B15" s="216" t="s">
        <v>6</v>
      </c>
      <c r="C15" s="216"/>
      <c r="D15" s="216"/>
      <c r="E15" s="107">
        <v>100</v>
      </c>
      <c r="F15" s="13"/>
      <c r="G15" s="213" t="s">
        <v>43</v>
      </c>
      <c r="H15" s="214"/>
      <c r="I15" s="69"/>
      <c r="J15" s="69"/>
      <c r="K15" s="9"/>
      <c r="N15" s="62"/>
      <c r="O15" s="44"/>
      <c r="P15" s="105"/>
      <c r="Q15" s="105"/>
      <c r="R15" s="65"/>
      <c r="S15" s="63"/>
      <c r="T15" s="63" t="s">
        <v>63</v>
      </c>
      <c r="U15" s="63">
        <v>60</v>
      </c>
      <c r="V15" s="63">
        <f>U15</f>
        <v>60</v>
      </c>
      <c r="W15" s="66" t="e">
        <f>V15/$U$23</f>
        <v>#DIV/0!</v>
      </c>
      <c r="X15" s="63">
        <f>V15*(1/V15)*(1/3)</f>
        <v>0.33333333333333331</v>
      </c>
      <c r="Y15" s="63">
        <f>X15</f>
        <v>0.33333333333333331</v>
      </c>
      <c r="Z15" s="75">
        <v>1</v>
      </c>
    </row>
    <row r="16" spans="1:26" ht="21.75" customHeight="1" thickTop="1" thickBot="1" x14ac:dyDescent="0.4">
      <c r="A16" s="8"/>
      <c r="B16" s="217" t="s">
        <v>7</v>
      </c>
      <c r="C16" s="217"/>
      <c r="D16" s="217"/>
      <c r="E16" s="108">
        <v>10</v>
      </c>
      <c r="F16" s="13"/>
      <c r="G16" s="213" t="s">
        <v>44</v>
      </c>
      <c r="H16" s="214"/>
      <c r="I16" s="69"/>
      <c r="J16" s="69"/>
      <c r="K16" s="9"/>
      <c r="N16" s="62"/>
      <c r="O16" s="44"/>
      <c r="P16" s="105"/>
      <c r="Q16" s="105"/>
      <c r="R16" s="65"/>
      <c r="S16" s="63"/>
      <c r="T16" s="63" t="s">
        <v>62</v>
      </c>
      <c r="U16" s="63">
        <v>2300</v>
      </c>
      <c r="V16" s="63">
        <f>U16-V15</f>
        <v>2240</v>
      </c>
      <c r="W16" s="66" t="e">
        <f t="shared" ref="W16:W18" si="0">V16/$U$23</f>
        <v>#DIV/0!</v>
      </c>
      <c r="X16" s="63">
        <f>V16*(1/V16)*(1/3)</f>
        <v>0.33333333333333331</v>
      </c>
      <c r="Y16" s="63">
        <f>X16+Y15</f>
        <v>0.66666666666666663</v>
      </c>
      <c r="Z16" s="75">
        <v>1</v>
      </c>
    </row>
    <row r="17" spans="1:26" ht="21.75" customHeight="1" thickTop="1" thickBot="1" x14ac:dyDescent="0.4">
      <c r="A17" s="8"/>
      <c r="B17" s="13"/>
      <c r="C17" s="13"/>
      <c r="D17" s="13"/>
      <c r="E17" s="13"/>
      <c r="F17" s="13"/>
      <c r="G17" s="213" t="s">
        <v>45</v>
      </c>
      <c r="H17" s="214"/>
      <c r="I17" s="69"/>
      <c r="J17" s="69"/>
      <c r="K17" s="9"/>
      <c r="N17" s="62"/>
      <c r="O17" s="44"/>
      <c r="P17" s="105"/>
      <c r="Q17" s="105"/>
      <c r="R17" s="65"/>
      <c r="S17" s="63"/>
      <c r="T17" s="63" t="s">
        <v>61</v>
      </c>
      <c r="U17" s="63">
        <v>6000</v>
      </c>
      <c r="V17" s="63">
        <f>U17-2300</f>
        <v>3700</v>
      </c>
      <c r="W17" s="66" t="e">
        <f t="shared" si="0"/>
        <v>#DIV/0!</v>
      </c>
      <c r="X17" s="63">
        <f>V17*(1/V17)*(1/3)</f>
        <v>0.33333333333333331</v>
      </c>
      <c r="Y17" s="63">
        <f>X17+Y16</f>
        <v>1</v>
      </c>
      <c r="Z17" s="75">
        <v>1</v>
      </c>
    </row>
    <row r="18" spans="1:26" ht="21.75" customHeight="1" thickTop="1" thickBot="1" x14ac:dyDescent="0.4">
      <c r="A18" s="8"/>
      <c r="B18" s="211" t="s">
        <v>83</v>
      </c>
      <c r="C18" s="211"/>
      <c r="D18" s="211"/>
      <c r="E18" s="211"/>
      <c r="F18" s="13"/>
      <c r="G18" s="214" t="s">
        <v>46</v>
      </c>
      <c r="H18" s="252"/>
      <c r="I18" s="69"/>
      <c r="J18" s="55" t="s">
        <v>98</v>
      </c>
      <c r="K18" s="9"/>
      <c r="N18" s="62"/>
      <c r="O18" s="44"/>
      <c r="P18" s="105"/>
      <c r="Q18" s="105"/>
      <c r="R18" s="65"/>
      <c r="S18" s="63"/>
      <c r="T18" s="63"/>
      <c r="U18" s="63"/>
      <c r="V18" s="63">
        <f>SUM(V15:V17)</f>
        <v>6000</v>
      </c>
      <c r="W18" s="66" t="e">
        <f t="shared" si="0"/>
        <v>#DIV/0!</v>
      </c>
      <c r="X18" s="63">
        <f>SUM(X15:X17)</f>
        <v>1</v>
      </c>
      <c r="Y18" s="63"/>
      <c r="Z18" s="75">
        <f>SUM(Z15:Z17)</f>
        <v>3</v>
      </c>
    </row>
    <row r="19" spans="1:26" ht="21.75" customHeight="1" thickTop="1" thickBot="1" x14ac:dyDescent="0.4">
      <c r="A19" s="8"/>
      <c r="B19" s="215" t="s">
        <v>77</v>
      </c>
      <c r="C19" s="215"/>
      <c r="D19" s="215"/>
      <c r="E19" s="109">
        <v>1000</v>
      </c>
      <c r="F19" s="13"/>
      <c r="G19" s="214" t="s">
        <v>47</v>
      </c>
      <c r="H19" s="252"/>
      <c r="I19" s="69"/>
      <c r="J19" s="69"/>
      <c r="K19" s="9"/>
      <c r="N19" s="62"/>
      <c r="O19" s="44"/>
      <c r="P19" s="105"/>
      <c r="Q19" s="105"/>
      <c r="R19" s="65"/>
      <c r="T19" s="67" t="s">
        <v>64</v>
      </c>
      <c r="U19" s="67">
        <f>R27*PI()</f>
        <v>2.8274333882308138</v>
      </c>
    </row>
    <row r="20" spans="1:26" ht="21.75" customHeight="1" thickTop="1" x14ac:dyDescent="0.35">
      <c r="A20" s="8"/>
      <c r="B20" s="216" t="s">
        <v>72</v>
      </c>
      <c r="C20" s="216"/>
      <c r="D20" s="216"/>
      <c r="E20" s="107">
        <v>100</v>
      </c>
      <c r="F20" s="13"/>
      <c r="G20" s="220" t="s">
        <v>48</v>
      </c>
      <c r="H20" s="221"/>
      <c r="I20" s="47">
        <f>SUM(I15:I19)</f>
        <v>0</v>
      </c>
      <c r="J20" s="47">
        <f>SUM(J15:J19)</f>
        <v>0</v>
      </c>
      <c r="K20" s="9"/>
      <c r="N20" s="62"/>
      <c r="O20" s="44"/>
      <c r="P20" s="105"/>
      <c r="Q20" s="105"/>
      <c r="R20" s="65"/>
    </row>
    <row r="21" spans="1:26" ht="21.75" customHeight="1" x14ac:dyDescent="0.35">
      <c r="A21" s="8"/>
      <c r="B21" s="217" t="s">
        <v>73</v>
      </c>
      <c r="C21" s="217"/>
      <c r="D21" s="217"/>
      <c r="E21" s="108">
        <v>10</v>
      </c>
      <c r="F21" s="13"/>
      <c r="G21" s="218" t="s">
        <v>49</v>
      </c>
      <c r="H21" s="219"/>
      <c r="I21" s="24" t="s">
        <v>101</v>
      </c>
      <c r="J21" s="24" t="s">
        <v>102</v>
      </c>
      <c r="K21" s="9"/>
      <c r="N21" s="62"/>
      <c r="O21" s="43"/>
      <c r="P21" s="43"/>
      <c r="Q21" s="43"/>
      <c r="R21" s="43"/>
    </row>
    <row r="22" spans="1:26" ht="21.75" customHeight="1" x14ac:dyDescent="0.35">
      <c r="A22" s="8"/>
      <c r="B22" s="13"/>
      <c r="C22" s="13"/>
      <c r="D22" s="13"/>
      <c r="E22" s="13"/>
      <c r="F22" s="13"/>
      <c r="G22" s="226" t="s">
        <v>50</v>
      </c>
      <c r="H22" s="227"/>
      <c r="I22" s="22" t="s">
        <v>51</v>
      </c>
      <c r="J22" s="22" t="s">
        <v>52</v>
      </c>
      <c r="K22" s="9"/>
      <c r="N22" s="62"/>
      <c r="O22" s="44" t="s">
        <v>0</v>
      </c>
      <c r="P22" s="175" t="s">
        <v>25</v>
      </c>
      <c r="Q22" s="175"/>
      <c r="R22" s="44">
        <f>E41</f>
        <v>0</v>
      </c>
      <c r="U22" s="67" t="s">
        <v>67</v>
      </c>
      <c r="V22" s="67" t="s">
        <v>68</v>
      </c>
    </row>
    <row r="23" spans="1:26" ht="21.75" customHeight="1" x14ac:dyDescent="0.35">
      <c r="A23" s="8"/>
      <c r="B23" s="211" t="s">
        <v>82</v>
      </c>
      <c r="C23" s="211"/>
      <c r="D23" s="211"/>
      <c r="E23" s="211"/>
      <c r="F23" s="13"/>
      <c r="G23" s="238" t="s">
        <v>53</v>
      </c>
      <c r="H23" s="239"/>
      <c r="I23" s="25">
        <v>5</v>
      </c>
      <c r="J23" s="25">
        <v>4</v>
      </c>
      <c r="K23" s="9"/>
      <c r="N23" s="62"/>
      <c r="R23" s="68">
        <f>R22/6000</f>
        <v>0</v>
      </c>
      <c r="T23" s="67" t="s">
        <v>65</v>
      </c>
      <c r="U23" s="67">
        <v>0</v>
      </c>
      <c r="V23" s="67">
        <v>0</v>
      </c>
    </row>
    <row r="24" spans="1:26" ht="21.75" customHeight="1" x14ac:dyDescent="0.35">
      <c r="A24" s="8"/>
      <c r="B24" s="232" t="s">
        <v>74</v>
      </c>
      <c r="C24" s="232"/>
      <c r="D24" s="232"/>
      <c r="E24" s="109">
        <v>1000</v>
      </c>
      <c r="F24" s="13"/>
      <c r="G24" s="180" t="s">
        <v>115</v>
      </c>
      <c r="H24" s="180"/>
      <c r="I24" s="180"/>
      <c r="J24" s="180"/>
      <c r="K24" s="9"/>
      <c r="N24" s="62"/>
      <c r="R24" s="67" t="str">
        <f>IF(R22&lt;1,"NINGUNA",IF(R22&lt;=60,"BAJA",IF(R22&lt;2300,"MEDIA","ALTA")))</f>
        <v>NINGUNA</v>
      </c>
      <c r="T24" s="67" t="s">
        <v>66</v>
      </c>
      <c r="U24" s="67">
        <f>COS(U19)*-1</f>
        <v>0.95105651629515353</v>
      </c>
      <c r="V24" s="67">
        <f>SIN(U19)</f>
        <v>0.30901699437494751</v>
      </c>
    </row>
    <row r="25" spans="1:26" ht="21.75" customHeight="1" x14ac:dyDescent="0.35">
      <c r="A25" s="8"/>
      <c r="B25" s="233" t="s">
        <v>75</v>
      </c>
      <c r="C25" s="233"/>
      <c r="D25" s="233"/>
      <c r="E25" s="107">
        <v>100</v>
      </c>
      <c r="F25" s="13"/>
      <c r="G25" s="27"/>
      <c r="H25" s="27"/>
      <c r="I25" s="27"/>
      <c r="J25" s="27"/>
      <c r="K25" s="9"/>
      <c r="N25" s="62"/>
      <c r="R25" s="67">
        <f>IF(R24="BAJA",1,IF(R24="MEDIA",2,3))</f>
        <v>3</v>
      </c>
    </row>
    <row r="26" spans="1:26" ht="21.75" customHeight="1" x14ac:dyDescent="0.35">
      <c r="A26" s="8"/>
      <c r="B26" s="234" t="s">
        <v>76</v>
      </c>
      <c r="C26" s="234"/>
      <c r="D26" s="234"/>
      <c r="E26" s="108">
        <v>10</v>
      </c>
      <c r="F26" s="13"/>
      <c r="G26" s="181" t="s">
        <v>87</v>
      </c>
      <c r="H26" s="182"/>
      <c r="I26" s="182"/>
      <c r="J26" s="183"/>
      <c r="K26" s="9"/>
      <c r="N26" s="62"/>
    </row>
    <row r="27" spans="1:26" ht="37.5" customHeight="1" x14ac:dyDescent="0.35">
      <c r="A27" s="8"/>
      <c r="B27" s="13"/>
      <c r="C27" s="13"/>
      <c r="D27" s="13"/>
      <c r="E27" s="13"/>
      <c r="F27" s="13"/>
      <c r="G27" s="235" t="s">
        <v>80</v>
      </c>
      <c r="H27" s="236"/>
      <c r="I27" s="237"/>
      <c r="J27" s="24">
        <v>1000</v>
      </c>
      <c r="K27" s="9"/>
      <c r="N27" s="62"/>
      <c r="R27" s="68">
        <f>(R25/3)-0.1</f>
        <v>0.9</v>
      </c>
    </row>
    <row r="28" spans="1:26" ht="24.75" customHeight="1" x14ac:dyDescent="0.35">
      <c r="A28" s="8"/>
      <c r="B28" s="211" t="s">
        <v>85</v>
      </c>
      <c r="C28" s="211"/>
      <c r="D28" s="211"/>
      <c r="E28" s="211"/>
      <c r="F28" s="13"/>
      <c r="G28" s="195" t="s">
        <v>78</v>
      </c>
      <c r="H28" s="195"/>
      <c r="I28" s="195"/>
      <c r="J28" s="22">
        <v>100</v>
      </c>
      <c r="K28" s="9"/>
    </row>
    <row r="29" spans="1:26" ht="24.75" customHeight="1" x14ac:dyDescent="0.35">
      <c r="A29" s="8"/>
      <c r="B29" s="197" t="s">
        <v>10</v>
      </c>
      <c r="C29" s="198"/>
      <c r="D29" s="199"/>
      <c r="E29" s="109">
        <v>1000</v>
      </c>
      <c r="F29" s="13"/>
      <c r="G29" s="196" t="s">
        <v>79</v>
      </c>
      <c r="H29" s="196"/>
      <c r="I29" s="196"/>
      <c r="J29" s="25">
        <v>10</v>
      </c>
      <c r="K29" s="9"/>
    </row>
    <row r="30" spans="1:26" ht="21.75" customHeight="1" x14ac:dyDescent="0.35">
      <c r="A30" s="8"/>
      <c r="B30" s="200" t="s">
        <v>11</v>
      </c>
      <c r="C30" s="201"/>
      <c r="D30" s="202"/>
      <c r="E30" s="107">
        <v>100</v>
      </c>
      <c r="F30" s="13"/>
      <c r="K30" s="9"/>
    </row>
    <row r="31" spans="1:26" ht="21.75" customHeight="1" x14ac:dyDescent="0.35">
      <c r="A31" s="8"/>
      <c r="B31" s="203" t="s">
        <v>12</v>
      </c>
      <c r="C31" s="204"/>
      <c r="D31" s="205"/>
      <c r="E31" s="108">
        <v>10</v>
      </c>
      <c r="F31" s="13"/>
      <c r="K31" s="9"/>
    </row>
    <row r="32" spans="1:26" ht="9.4" customHeight="1" x14ac:dyDescent="0.35">
      <c r="A32" s="8"/>
      <c r="J32" s="1"/>
      <c r="K32" s="9"/>
    </row>
    <row r="33" spans="1:13" ht="32.25" customHeight="1" thickBot="1" x14ac:dyDescent="0.4">
      <c r="A33" s="8"/>
      <c r="B33" s="193" t="s">
        <v>99</v>
      </c>
      <c r="C33" s="194"/>
      <c r="D33" s="194"/>
      <c r="E33" s="194"/>
      <c r="F33" s="194"/>
      <c r="G33" s="194"/>
      <c r="H33" s="194"/>
      <c r="I33" s="194"/>
      <c r="J33" s="194"/>
      <c r="K33" s="9"/>
    </row>
    <row r="34" spans="1:13" ht="13.9" thickTop="1" thickBot="1" x14ac:dyDescent="0.4">
      <c r="A34" s="8"/>
      <c r="B34" s="39" t="s">
        <v>13</v>
      </c>
      <c r="C34" s="207" t="s">
        <v>89</v>
      </c>
      <c r="D34" s="208"/>
      <c r="E34" s="58"/>
      <c r="F34" s="1"/>
      <c r="G34" s="1"/>
      <c r="H34" s="1"/>
      <c r="I34" s="1"/>
      <c r="J34" s="1"/>
      <c r="K34" s="9"/>
    </row>
    <row r="35" spans="1:13" ht="13.9" thickTop="1" thickBot="1" x14ac:dyDescent="0.4">
      <c r="A35" s="8"/>
      <c r="B35" s="39" t="s">
        <v>14</v>
      </c>
      <c r="C35" s="207" t="s">
        <v>70</v>
      </c>
      <c r="D35" s="208"/>
      <c r="E35" s="58"/>
      <c r="F35" s="1"/>
      <c r="G35" s="1"/>
      <c r="H35" s="1"/>
      <c r="I35" s="1"/>
      <c r="J35" s="1"/>
      <c r="K35" s="9"/>
      <c r="L35" s="77"/>
      <c r="M35" s="67"/>
    </row>
    <row r="36" spans="1:13" ht="13.9" thickTop="1" thickBot="1" x14ac:dyDescent="0.4">
      <c r="A36" s="8"/>
      <c r="B36" s="39" t="s">
        <v>15</v>
      </c>
      <c r="C36" s="207" t="s">
        <v>20</v>
      </c>
      <c r="D36" s="208"/>
      <c r="E36" s="58"/>
      <c r="F36" s="1"/>
      <c r="G36" s="1"/>
      <c r="H36" s="1"/>
      <c r="I36" s="1"/>
      <c r="J36" s="1"/>
      <c r="K36" s="9"/>
      <c r="L36" s="77"/>
      <c r="M36" s="4"/>
    </row>
    <row r="37" spans="1:13" ht="13.9" thickTop="1" thickBot="1" x14ac:dyDescent="0.4">
      <c r="A37" s="8"/>
      <c r="B37" s="39" t="s">
        <v>16</v>
      </c>
      <c r="C37" s="207" t="s">
        <v>21</v>
      </c>
      <c r="D37" s="208"/>
      <c r="E37" s="58"/>
      <c r="F37" s="1"/>
      <c r="G37" s="1"/>
      <c r="H37" s="1"/>
      <c r="I37" s="1"/>
      <c r="J37" s="1"/>
      <c r="K37" s="9"/>
      <c r="L37" s="77"/>
      <c r="M37" s="67"/>
    </row>
    <row r="38" spans="1:13" ht="13.9" thickTop="1" thickBot="1" x14ac:dyDescent="0.4">
      <c r="A38" s="8"/>
      <c r="B38" s="39" t="s">
        <v>17</v>
      </c>
      <c r="C38" s="207" t="s">
        <v>91</v>
      </c>
      <c r="D38" s="208"/>
      <c r="E38" s="58"/>
      <c r="F38" s="1"/>
      <c r="G38" s="1"/>
      <c r="H38" s="1"/>
      <c r="I38" s="1"/>
      <c r="J38" s="1"/>
      <c r="K38" s="9"/>
    </row>
    <row r="39" spans="1:13" ht="13.9" thickTop="1" thickBot="1" x14ac:dyDescent="0.4">
      <c r="A39" s="8"/>
      <c r="B39" s="39" t="s">
        <v>18</v>
      </c>
      <c r="C39" s="207" t="s">
        <v>86</v>
      </c>
      <c r="D39" s="208"/>
      <c r="E39" s="58"/>
      <c r="F39" s="1"/>
      <c r="G39" s="1"/>
      <c r="H39" s="1"/>
      <c r="I39" s="1"/>
      <c r="J39" s="1"/>
      <c r="K39" s="9"/>
    </row>
    <row r="40" spans="1:13" ht="4.5" customHeight="1" thickTop="1" x14ac:dyDescent="0.35">
      <c r="A40" s="8"/>
      <c r="B40" s="1"/>
      <c r="C40" s="1"/>
      <c r="D40" s="1"/>
      <c r="E40" s="50"/>
      <c r="F40" s="1"/>
      <c r="G40" s="1"/>
      <c r="H40" s="1"/>
      <c r="I40" s="1"/>
      <c r="J40" s="1"/>
      <c r="K40" s="9"/>
    </row>
    <row r="41" spans="1:13" x14ac:dyDescent="0.35">
      <c r="A41" s="8"/>
      <c r="B41" s="40" t="s">
        <v>0</v>
      </c>
      <c r="C41" s="206" t="s">
        <v>25</v>
      </c>
      <c r="D41" s="206"/>
      <c r="E41" s="41">
        <f>+E34+E35+E36+E37+E38+E39</f>
        <v>0</v>
      </c>
      <c r="F41" s="1"/>
      <c r="G41" s="1"/>
      <c r="H41" s="1"/>
      <c r="I41" s="1"/>
      <c r="J41" s="1"/>
      <c r="K41" s="9"/>
    </row>
    <row r="42" spans="1:13" ht="34.5" customHeight="1" x14ac:dyDescent="0.35">
      <c r="A42" s="8"/>
      <c r="B42" s="1"/>
      <c r="C42" s="1"/>
      <c r="D42" s="1"/>
      <c r="E42" s="1"/>
      <c r="F42" s="1"/>
      <c r="G42" s="1"/>
      <c r="H42" s="1"/>
      <c r="I42" s="1"/>
      <c r="J42" s="1"/>
      <c r="K42" s="9"/>
    </row>
    <row r="43" spans="1:13" ht="18.75" x14ac:dyDescent="0.7">
      <c r="A43" s="8"/>
      <c r="B43" s="209" t="s">
        <v>26</v>
      </c>
      <c r="C43" s="209"/>
      <c r="D43" s="209"/>
      <c r="E43" s="42" t="str">
        <f>IF(E41&lt;1,"NINGUNA",IF(E41&lt;=60,"BAJA",IF(E41&lt;2300,"MEDIA","ALTA")))</f>
        <v>NINGUNA</v>
      </c>
      <c r="F43" s="1"/>
      <c r="G43" s="14"/>
      <c r="H43" s="1"/>
      <c r="I43" s="1"/>
      <c r="J43" s="1"/>
      <c r="K43" s="23"/>
    </row>
    <row r="44" spans="1:13" ht="5.65" customHeight="1" x14ac:dyDescent="0.35">
      <c r="A44" s="8"/>
      <c r="B44" s="1"/>
      <c r="C44" s="1"/>
      <c r="D44" s="1"/>
      <c r="E44" s="1"/>
      <c r="F44" s="1"/>
      <c r="G44" s="1"/>
      <c r="H44" s="1"/>
      <c r="I44" s="1"/>
      <c r="J44" s="1"/>
      <c r="K44" s="9"/>
    </row>
    <row r="45" spans="1:13" ht="15" customHeight="1" x14ac:dyDescent="0.7">
      <c r="A45" s="15"/>
      <c r="B45" s="16" t="s">
        <v>31</v>
      </c>
      <c r="C45" s="106"/>
      <c r="D45" s="1"/>
      <c r="E45" s="14"/>
      <c r="F45" s="1"/>
      <c r="G45" s="1"/>
      <c r="H45" s="1"/>
      <c r="I45" s="1"/>
      <c r="J45" s="18"/>
      <c r="K45" s="9"/>
    </row>
    <row r="46" spans="1:13" ht="63.75" customHeight="1" x14ac:dyDescent="0.35">
      <c r="A46" s="15"/>
      <c r="B46" s="184" t="str">
        <f>IF(E43="NINGUNA","PENDIENTE",IF(E43="ALTA",CONTROLES!C2,IF(E43="MEDIA",CONTROLES!C4,CONTROLES!C6)))</f>
        <v>PENDIENTE</v>
      </c>
      <c r="C46" s="185"/>
      <c r="D46" s="185"/>
      <c r="E46" s="185"/>
      <c r="F46" s="185"/>
      <c r="G46" s="185"/>
      <c r="H46" s="185"/>
      <c r="I46" s="185"/>
      <c r="J46" s="186"/>
      <c r="K46" s="9"/>
    </row>
    <row r="47" spans="1:13" ht="63.75" customHeight="1" x14ac:dyDescent="0.35">
      <c r="A47" s="17"/>
      <c r="B47" s="187"/>
      <c r="C47" s="188"/>
      <c r="D47" s="188"/>
      <c r="E47" s="188"/>
      <c r="F47" s="188"/>
      <c r="G47" s="188"/>
      <c r="H47" s="188"/>
      <c r="I47" s="188"/>
      <c r="J47" s="189"/>
      <c r="K47" s="9"/>
    </row>
    <row r="48" spans="1:13" ht="63.75" customHeight="1" x14ac:dyDescent="0.35">
      <c r="A48" s="17"/>
      <c r="B48" s="187"/>
      <c r="C48" s="188"/>
      <c r="D48" s="188"/>
      <c r="E48" s="188"/>
      <c r="F48" s="188"/>
      <c r="G48" s="188"/>
      <c r="H48" s="188"/>
      <c r="I48" s="188"/>
      <c r="J48" s="189"/>
      <c r="K48" s="9"/>
    </row>
    <row r="49" spans="1:11" ht="63.75" customHeight="1" x14ac:dyDescent="0.35">
      <c r="A49" s="17"/>
      <c r="B49" s="190"/>
      <c r="C49" s="191"/>
      <c r="D49" s="191"/>
      <c r="E49" s="191"/>
      <c r="F49" s="191"/>
      <c r="G49" s="191"/>
      <c r="H49" s="191"/>
      <c r="I49" s="191"/>
      <c r="J49" s="192"/>
      <c r="K49" s="9"/>
    </row>
    <row r="50" spans="1:11" ht="13.5" thickBot="1" x14ac:dyDescent="0.4">
      <c r="A50" s="19"/>
      <c r="B50" s="20"/>
      <c r="C50" s="20"/>
      <c r="D50" s="20"/>
      <c r="E50" s="20"/>
      <c r="F50" s="20"/>
      <c r="G50" s="20"/>
      <c r="H50" s="20"/>
      <c r="I50" s="20"/>
      <c r="J50" s="20"/>
      <c r="K50" s="21"/>
    </row>
  </sheetData>
  <sheetProtection algorithmName="SHA-512" hashValue="xVzgbAkXKUBJt5tibCNzSrVOXPFPlil85ZxAxcwiV7+sENmdGJpHJTDPmK6F0pu+6hK9yTKSP4hWAchEEBvPdA==" saltValue="51IdcVJoJyVPN+bGjTWLiw==" spinCount="100000" sheet="1" objects="1" scenarios="1" selectLockedCells="1"/>
  <mergeCells count="55">
    <mergeCell ref="B8:D8"/>
    <mergeCell ref="E8:G8"/>
    <mergeCell ref="I8:J8"/>
    <mergeCell ref="G23:H23"/>
    <mergeCell ref="P22:Q22"/>
    <mergeCell ref="B9:I9"/>
    <mergeCell ref="B10:J10"/>
    <mergeCell ref="B11:J11"/>
    <mergeCell ref="B12:I12"/>
    <mergeCell ref="B13:E13"/>
    <mergeCell ref="G13:J13"/>
    <mergeCell ref="B20:D20"/>
    <mergeCell ref="G20:H20"/>
    <mergeCell ref="B14:D14"/>
    <mergeCell ref="G14:H14"/>
    <mergeCell ref="B15:D15"/>
    <mergeCell ref="B1:J2"/>
    <mergeCell ref="B4:D5"/>
    <mergeCell ref="E4:J5"/>
    <mergeCell ref="B6:D7"/>
    <mergeCell ref="E6:J7"/>
    <mergeCell ref="G15:H15"/>
    <mergeCell ref="B16:D16"/>
    <mergeCell ref="G16:H16"/>
    <mergeCell ref="G17:H17"/>
    <mergeCell ref="B18:E18"/>
    <mergeCell ref="G18:H18"/>
    <mergeCell ref="B19:D19"/>
    <mergeCell ref="G19:H19"/>
    <mergeCell ref="B21:D21"/>
    <mergeCell ref="G21:H21"/>
    <mergeCell ref="G22:H22"/>
    <mergeCell ref="B23:E23"/>
    <mergeCell ref="B24:D24"/>
    <mergeCell ref="G24:J24"/>
    <mergeCell ref="C34:D34"/>
    <mergeCell ref="B25:D25"/>
    <mergeCell ref="B26:D26"/>
    <mergeCell ref="G26:J26"/>
    <mergeCell ref="G27:I27"/>
    <mergeCell ref="B28:E28"/>
    <mergeCell ref="G28:I28"/>
    <mergeCell ref="B29:D29"/>
    <mergeCell ref="G29:I29"/>
    <mergeCell ref="B30:D30"/>
    <mergeCell ref="B31:D31"/>
    <mergeCell ref="B33:J33"/>
    <mergeCell ref="B43:D43"/>
    <mergeCell ref="B46:J49"/>
    <mergeCell ref="C35:D35"/>
    <mergeCell ref="C36:D36"/>
    <mergeCell ref="C37:D37"/>
    <mergeCell ref="C38:D38"/>
    <mergeCell ref="C39:D39"/>
    <mergeCell ref="C41:D41"/>
  </mergeCells>
  <conditionalFormatting sqref="E41">
    <cfRule type="cellIs" dxfId="37" priority="16" stopIfTrue="1" operator="lessThan">
      <formula>70</formula>
    </cfRule>
    <cfRule type="cellIs" dxfId="36" priority="17" stopIfTrue="1" operator="between">
      <formula>70</formula>
      <formula>2300</formula>
    </cfRule>
    <cfRule type="cellIs" dxfId="35" priority="18" stopIfTrue="1" operator="greaterThan">
      <formula>2300</formula>
    </cfRule>
  </conditionalFormatting>
  <conditionalFormatting sqref="E34:E39">
    <cfRule type="containsText" dxfId="34" priority="14" operator="containsText" text="1000">
      <formula>NOT(ISERROR(SEARCH("1000",E34)))</formula>
    </cfRule>
    <cfRule type="colorScale" priority="15">
      <colorScale>
        <cfvo type="num" val="10"/>
        <cfvo type="num" val="100"/>
        <cfvo type="num" val="1000"/>
        <color rgb="FF69CD69"/>
        <color rgb="FFFFDA3B"/>
        <color rgb="FFFF0000"/>
      </colorScale>
    </cfRule>
  </conditionalFormatting>
  <conditionalFormatting sqref="E43">
    <cfRule type="containsText" dxfId="33" priority="11" operator="containsText" text="BAJA">
      <formula>NOT(ISERROR(SEARCH("BAJA",E43)))</formula>
    </cfRule>
    <cfRule type="containsText" dxfId="32" priority="12" operator="containsText" text="MEDIA">
      <formula>NOT(ISERROR(SEARCH("MEDIA",E43)))</formula>
    </cfRule>
    <cfRule type="containsText" dxfId="31" priority="13" operator="containsText" text="ALTA">
      <formula>NOT(ISERROR(SEARCH("ALTA",E43)))</formula>
    </cfRule>
  </conditionalFormatting>
  <conditionalFormatting sqref="B46">
    <cfRule type="containsText" dxfId="30" priority="8" operator="containsText" text="Aumentar">
      <formula>NOT(ISERROR(SEARCH("Aumentar",B46)))</formula>
    </cfRule>
    <cfRule type="containsText" dxfId="29" priority="9" operator="containsText" text="No necesita usar">
      <formula>NOT(ISERROR(SEARCH("No necesita usar",B46)))</formula>
    </cfRule>
    <cfRule type="containsText" dxfId="28" priority="10" operator="containsText" text="Extremar">
      <formula>NOT(ISERROR(SEARCH("Extremar",B46)))</formula>
    </cfRule>
  </conditionalFormatting>
  <conditionalFormatting sqref="R15 R17 R19">
    <cfRule type="containsText" dxfId="27" priority="3" operator="containsText" text="1000">
      <formula>NOT(ISERROR(SEARCH("1000",R15)))</formula>
    </cfRule>
    <cfRule type="colorScale" priority="4">
      <colorScale>
        <cfvo type="num" val="10"/>
        <cfvo type="num" val="100"/>
        <cfvo type="num" val="1000"/>
        <color rgb="FF69CD69"/>
        <color rgb="FFFFDA3B"/>
        <color rgb="FFFF0000"/>
      </colorScale>
    </cfRule>
  </conditionalFormatting>
  <conditionalFormatting sqref="R16 R18 R20">
    <cfRule type="containsText" dxfId="26" priority="1" operator="containsText" text="1000">
      <formula>NOT(ISERROR(SEARCH("1000",R16)))</formula>
    </cfRule>
    <cfRule type="colorScale" priority="2">
      <colorScale>
        <cfvo type="num" val="10"/>
        <cfvo type="num" val="100"/>
        <cfvo type="num" val="1000"/>
        <color rgb="FF69CD69"/>
        <color rgb="FFFFDA3B"/>
        <color rgb="FFFF0000"/>
      </colorScale>
    </cfRule>
  </conditionalFormatting>
  <dataValidations count="2">
    <dataValidation type="list" allowBlank="1" showInputMessage="1" showErrorMessage="1" sqref="E34:E39" xr:uid="{F440A91D-FAE6-480A-8725-37CB06878539}">
      <formula1>"1000,100,10"</formula1>
    </dataValidation>
    <dataValidation type="list" allowBlank="1" showInputMessage="1" showErrorMessage="1" sqref="I15:I19 J15:J17 J19" xr:uid="{18846CEA-DA53-41E0-B254-EA79197DB9F1}">
      <formula1>"0,1"</formula1>
    </dataValidation>
  </dataValidations>
  <printOptions horizontalCentered="1" vertic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E6FB3-65E4-4AA1-9B54-C4800CEFD13F}">
  <sheetPr codeName="Hoja6">
    <pageSetUpPr fitToPage="1"/>
  </sheetPr>
  <dimension ref="A1:Z50"/>
  <sheetViews>
    <sheetView showGridLines="0" zoomScaleNormal="100" zoomScaleSheetLayoutView="95" zoomScalePageLayoutView="91" workbookViewId="0">
      <selection activeCell="I17" sqref="I17"/>
    </sheetView>
  </sheetViews>
  <sheetFormatPr baseColWidth="10" defaultColWidth="11.46484375" defaultRowHeight="13.15" x14ac:dyDescent="0.35"/>
  <cols>
    <col min="1" max="1" width="3.19921875" style="26" customWidth="1"/>
    <col min="2" max="2" width="5.73046875" style="26" customWidth="1"/>
    <col min="3" max="3" width="15.53125" style="26" customWidth="1"/>
    <col min="4" max="4" width="19.53125" style="26" customWidth="1"/>
    <col min="5" max="5" width="12.73046875" style="26" customWidth="1"/>
    <col min="6" max="6" width="3.53125" style="26" customWidth="1"/>
    <col min="7" max="7" width="16.53125" style="26" customWidth="1"/>
    <col min="8" max="8" width="20" style="26" customWidth="1"/>
    <col min="9" max="9" width="12.46484375" style="26" customWidth="1"/>
    <col min="10" max="10" width="12.73046875" style="26" customWidth="1"/>
    <col min="11" max="11" width="2.73046875" style="26" customWidth="1"/>
    <col min="12" max="12" width="7.265625" style="60" customWidth="1"/>
    <col min="13" max="13" width="11.46484375" style="73" customWidth="1"/>
    <col min="14" max="25" width="11.46484375" style="67" customWidth="1"/>
    <col min="26" max="26" width="11.46484375" style="74" customWidth="1"/>
    <col min="27" max="32" width="11.46484375" style="26" customWidth="1"/>
    <col min="33" max="16384" width="11.46484375" style="26"/>
  </cols>
  <sheetData>
    <row r="1" spans="1:26" ht="45" customHeight="1" x14ac:dyDescent="0.35">
      <c r="A1" s="6"/>
      <c r="B1" s="158" t="s">
        <v>22</v>
      </c>
      <c r="C1" s="158"/>
      <c r="D1" s="158"/>
      <c r="E1" s="158"/>
      <c r="F1" s="158"/>
      <c r="G1" s="158"/>
      <c r="H1" s="158"/>
      <c r="I1" s="158"/>
      <c r="J1" s="158"/>
      <c r="K1" s="7"/>
      <c r="M1" s="70"/>
      <c r="N1" s="71"/>
      <c r="O1" s="71"/>
      <c r="P1" s="71"/>
      <c r="Q1" s="71"/>
      <c r="R1" s="71"/>
      <c r="S1" s="71"/>
      <c r="T1" s="71"/>
      <c r="U1" s="71"/>
      <c r="V1" s="71"/>
      <c r="W1" s="71"/>
      <c r="X1" s="71"/>
      <c r="Y1" s="71"/>
      <c r="Z1" s="72"/>
    </row>
    <row r="2" spans="1:26" ht="14.65" customHeight="1" x14ac:dyDescent="0.35">
      <c r="A2" s="8"/>
      <c r="B2" s="159"/>
      <c r="C2" s="159"/>
      <c r="D2" s="159"/>
      <c r="E2" s="159"/>
      <c r="F2" s="159"/>
      <c r="G2" s="159"/>
      <c r="H2" s="159"/>
      <c r="I2" s="159"/>
      <c r="J2" s="159"/>
      <c r="K2" s="9"/>
      <c r="L2" s="61"/>
    </row>
    <row r="3" spans="1:26" ht="14.55" customHeight="1" thickBot="1" x14ac:dyDescent="0.4">
      <c r="A3" s="8"/>
      <c r="B3" s="1"/>
      <c r="C3" s="1"/>
      <c r="D3" s="1"/>
      <c r="E3" s="1"/>
      <c r="F3" s="1"/>
      <c r="G3" s="1"/>
      <c r="H3" s="1"/>
      <c r="I3" s="1"/>
      <c r="J3" s="1"/>
      <c r="K3" s="9"/>
    </row>
    <row r="4" spans="1:26" ht="14.55" customHeight="1" thickTop="1" x14ac:dyDescent="0.35">
      <c r="A4" s="8"/>
      <c r="B4" s="240" t="s">
        <v>54</v>
      </c>
      <c r="C4" s="241"/>
      <c r="D4" s="242"/>
      <c r="E4" s="246">
        <f>'RESULTADOS '!F5</f>
        <v>0</v>
      </c>
      <c r="F4" s="247"/>
      <c r="G4" s="247"/>
      <c r="H4" s="247"/>
      <c r="I4" s="247"/>
      <c r="J4" s="248"/>
      <c r="K4" s="9"/>
    </row>
    <row r="5" spans="1:26" ht="13.9" customHeight="1" thickBot="1" x14ac:dyDescent="0.4">
      <c r="A5" s="8"/>
      <c r="B5" s="243"/>
      <c r="C5" s="244"/>
      <c r="D5" s="245"/>
      <c r="E5" s="249"/>
      <c r="F5" s="250"/>
      <c r="G5" s="250"/>
      <c r="H5" s="250"/>
      <c r="I5" s="250"/>
      <c r="J5" s="251"/>
      <c r="K5" s="9"/>
    </row>
    <row r="6" spans="1:26" ht="12.75" customHeight="1" thickTop="1" x14ac:dyDescent="0.35">
      <c r="A6" s="8"/>
      <c r="B6" s="240" t="s">
        <v>24</v>
      </c>
      <c r="C6" s="241"/>
      <c r="D6" s="241"/>
      <c r="E6" s="253"/>
      <c r="F6" s="254"/>
      <c r="G6" s="254"/>
      <c r="H6" s="254"/>
      <c r="I6" s="254"/>
      <c r="J6" s="255"/>
      <c r="K6" s="9"/>
    </row>
    <row r="7" spans="1:26" ht="13.9" customHeight="1" thickBot="1" x14ac:dyDescent="0.4">
      <c r="A7" s="8"/>
      <c r="B7" s="243"/>
      <c r="C7" s="244"/>
      <c r="D7" s="244"/>
      <c r="E7" s="256"/>
      <c r="F7" s="257"/>
      <c r="G7" s="257"/>
      <c r="H7" s="257"/>
      <c r="I7" s="257"/>
      <c r="J7" s="258"/>
      <c r="K7" s="9"/>
    </row>
    <row r="8" spans="1:26" ht="13.9" thickTop="1" thickBot="1" x14ac:dyDescent="0.4">
      <c r="A8" s="8"/>
      <c r="B8" s="122" t="s">
        <v>4</v>
      </c>
      <c r="C8" s="122"/>
      <c r="D8" s="123"/>
      <c r="E8" s="223"/>
      <c r="F8" s="224"/>
      <c r="G8" s="225"/>
      <c r="H8" s="48" t="s">
        <v>9</v>
      </c>
      <c r="I8" s="228"/>
      <c r="J8" s="229"/>
      <c r="K8" s="9"/>
    </row>
    <row r="9" spans="1:26" ht="3.75" customHeight="1" thickTop="1" x14ac:dyDescent="0.35">
      <c r="A9" s="8"/>
      <c r="B9" s="148"/>
      <c r="C9" s="148"/>
      <c r="D9" s="148"/>
      <c r="E9" s="149"/>
      <c r="F9" s="149"/>
      <c r="G9" s="149"/>
      <c r="H9" s="148"/>
      <c r="I9" s="149"/>
      <c r="J9" s="1"/>
      <c r="K9" s="9"/>
    </row>
    <row r="10" spans="1:26" ht="15" customHeight="1" x14ac:dyDescent="0.35">
      <c r="A10" s="8"/>
      <c r="B10" s="230" t="s">
        <v>23</v>
      </c>
      <c r="C10" s="230"/>
      <c r="D10" s="230"/>
      <c r="E10" s="230"/>
      <c r="F10" s="230"/>
      <c r="G10" s="230"/>
      <c r="H10" s="230"/>
      <c r="I10" s="230"/>
      <c r="J10" s="230"/>
      <c r="K10" s="9"/>
    </row>
    <row r="11" spans="1:26" ht="35.25" customHeight="1" x14ac:dyDescent="0.35">
      <c r="A11" s="8"/>
      <c r="B11" s="231" t="s">
        <v>71</v>
      </c>
      <c r="C11" s="231"/>
      <c r="D11" s="231"/>
      <c r="E11" s="231"/>
      <c r="F11" s="231"/>
      <c r="G11" s="231"/>
      <c r="H11" s="231"/>
      <c r="I11" s="231"/>
      <c r="J11" s="231"/>
      <c r="K11" s="9"/>
    </row>
    <row r="12" spans="1:26" ht="4.5" customHeight="1" x14ac:dyDescent="0.35">
      <c r="A12" s="8"/>
      <c r="B12" s="149"/>
      <c r="C12" s="149"/>
      <c r="D12" s="149"/>
      <c r="E12" s="149"/>
      <c r="F12" s="149"/>
      <c r="G12" s="149"/>
      <c r="H12" s="149"/>
      <c r="I12" s="149"/>
      <c r="J12" s="1"/>
      <c r="K12" s="9"/>
    </row>
    <row r="13" spans="1:26" ht="21.75" customHeight="1" x14ac:dyDescent="0.35">
      <c r="A13" s="8"/>
      <c r="B13" s="211" t="s">
        <v>84</v>
      </c>
      <c r="C13" s="211"/>
      <c r="D13" s="211"/>
      <c r="E13" s="211"/>
      <c r="F13" s="13"/>
      <c r="G13" s="222" t="s">
        <v>81</v>
      </c>
      <c r="H13" s="222"/>
      <c r="I13" s="222"/>
      <c r="J13" s="222"/>
      <c r="K13" s="9"/>
      <c r="N13" s="62"/>
      <c r="O13" s="63"/>
      <c r="P13" s="63"/>
      <c r="Q13" s="63"/>
      <c r="R13" s="63"/>
      <c r="S13" s="63"/>
      <c r="T13" s="63"/>
      <c r="U13" s="63"/>
      <c r="V13" s="63"/>
      <c r="W13" s="63"/>
      <c r="X13" s="63"/>
      <c r="Y13" s="63"/>
      <c r="Z13" s="75"/>
    </row>
    <row r="14" spans="1:26" ht="21.75" customHeight="1" thickBot="1" x14ac:dyDescent="0.4">
      <c r="A14" s="8"/>
      <c r="B14" s="215" t="s">
        <v>5</v>
      </c>
      <c r="C14" s="215"/>
      <c r="D14" s="215"/>
      <c r="E14" s="109">
        <v>1000</v>
      </c>
      <c r="F14" s="13"/>
      <c r="G14" s="212" t="s">
        <v>42</v>
      </c>
      <c r="H14" s="212"/>
      <c r="I14" s="46" t="s">
        <v>57</v>
      </c>
      <c r="J14" s="46" t="s">
        <v>56</v>
      </c>
      <c r="K14" s="9"/>
      <c r="N14" s="62"/>
      <c r="O14" s="63"/>
      <c r="P14" s="63"/>
      <c r="Q14" s="63"/>
      <c r="R14" s="63"/>
      <c r="S14" s="63"/>
      <c r="T14" s="63"/>
      <c r="U14" s="63"/>
      <c r="V14" s="63"/>
      <c r="W14" s="63"/>
      <c r="X14" s="63"/>
      <c r="Y14" s="63"/>
      <c r="Z14" s="75"/>
    </row>
    <row r="15" spans="1:26" ht="21.75" customHeight="1" thickTop="1" thickBot="1" x14ac:dyDescent="0.4">
      <c r="A15" s="8"/>
      <c r="B15" s="216" t="s">
        <v>6</v>
      </c>
      <c r="C15" s="216"/>
      <c r="D15" s="216"/>
      <c r="E15" s="107">
        <v>100</v>
      </c>
      <c r="F15" s="13"/>
      <c r="G15" s="213" t="s">
        <v>43</v>
      </c>
      <c r="H15" s="214"/>
      <c r="I15" s="69"/>
      <c r="J15" s="69"/>
      <c r="K15" s="9"/>
      <c r="N15" s="62"/>
      <c r="O15" s="44"/>
      <c r="P15" s="105"/>
      <c r="Q15" s="105"/>
      <c r="R15" s="65"/>
      <c r="S15" s="63"/>
      <c r="T15" s="63" t="s">
        <v>63</v>
      </c>
      <c r="U15" s="63">
        <v>60</v>
      </c>
      <c r="V15" s="63">
        <f>U15</f>
        <v>60</v>
      </c>
      <c r="W15" s="66" t="e">
        <f>V15/$U$23</f>
        <v>#DIV/0!</v>
      </c>
      <c r="X15" s="63">
        <f>V15*(1/V15)*(1/3)</f>
        <v>0.33333333333333331</v>
      </c>
      <c r="Y15" s="63">
        <f>X15</f>
        <v>0.33333333333333331</v>
      </c>
      <c r="Z15" s="75">
        <v>1</v>
      </c>
    </row>
    <row r="16" spans="1:26" ht="21.75" customHeight="1" thickTop="1" thickBot="1" x14ac:dyDescent="0.4">
      <c r="A16" s="8"/>
      <c r="B16" s="217" t="s">
        <v>7</v>
      </c>
      <c r="C16" s="217"/>
      <c r="D16" s="217"/>
      <c r="E16" s="108">
        <v>10</v>
      </c>
      <c r="F16" s="13"/>
      <c r="G16" s="213" t="s">
        <v>44</v>
      </c>
      <c r="H16" s="214"/>
      <c r="I16" s="69"/>
      <c r="J16" s="69"/>
      <c r="K16" s="9"/>
      <c r="N16" s="62"/>
      <c r="O16" s="44"/>
      <c r="P16" s="105"/>
      <c r="Q16" s="105"/>
      <c r="R16" s="65"/>
      <c r="S16" s="63"/>
      <c r="T16" s="63" t="s">
        <v>62</v>
      </c>
      <c r="U16" s="63">
        <v>2300</v>
      </c>
      <c r="V16" s="63">
        <f>U16-V15</f>
        <v>2240</v>
      </c>
      <c r="W16" s="66" t="e">
        <f t="shared" ref="W16:W18" si="0">V16/$U$23</f>
        <v>#DIV/0!</v>
      </c>
      <c r="X16" s="63">
        <f>V16*(1/V16)*(1/3)</f>
        <v>0.33333333333333331</v>
      </c>
      <c r="Y16" s="63">
        <f>X16+Y15</f>
        <v>0.66666666666666663</v>
      </c>
      <c r="Z16" s="75">
        <v>1</v>
      </c>
    </row>
    <row r="17" spans="1:26" ht="21.75" customHeight="1" thickTop="1" thickBot="1" x14ac:dyDescent="0.4">
      <c r="A17" s="8"/>
      <c r="B17" s="13"/>
      <c r="C17" s="13"/>
      <c r="D17" s="13"/>
      <c r="E17" s="13"/>
      <c r="F17" s="13"/>
      <c r="G17" s="213" t="s">
        <v>45</v>
      </c>
      <c r="H17" s="214"/>
      <c r="I17" s="69"/>
      <c r="J17" s="69"/>
      <c r="K17" s="9"/>
      <c r="N17" s="62"/>
      <c r="O17" s="44"/>
      <c r="P17" s="105"/>
      <c r="Q17" s="105"/>
      <c r="R17" s="65"/>
      <c r="S17" s="63"/>
      <c r="T17" s="63" t="s">
        <v>61</v>
      </c>
      <c r="U17" s="63">
        <v>6000</v>
      </c>
      <c r="V17" s="63">
        <f>U17-2300</f>
        <v>3700</v>
      </c>
      <c r="W17" s="66" t="e">
        <f t="shared" si="0"/>
        <v>#DIV/0!</v>
      </c>
      <c r="X17" s="63">
        <f>V17*(1/V17)*(1/3)</f>
        <v>0.33333333333333331</v>
      </c>
      <c r="Y17" s="63">
        <f>X17+Y16</f>
        <v>1</v>
      </c>
      <c r="Z17" s="75">
        <v>1</v>
      </c>
    </row>
    <row r="18" spans="1:26" ht="21.75" customHeight="1" thickTop="1" thickBot="1" x14ac:dyDescent="0.4">
      <c r="A18" s="8"/>
      <c r="B18" s="211" t="s">
        <v>83</v>
      </c>
      <c r="C18" s="211"/>
      <c r="D18" s="211"/>
      <c r="E18" s="211"/>
      <c r="F18" s="13"/>
      <c r="G18" s="214" t="s">
        <v>46</v>
      </c>
      <c r="H18" s="252"/>
      <c r="I18" s="69"/>
      <c r="J18" s="55" t="s">
        <v>98</v>
      </c>
      <c r="K18" s="9"/>
      <c r="N18" s="62"/>
      <c r="O18" s="44"/>
      <c r="P18" s="105"/>
      <c r="Q18" s="105"/>
      <c r="R18" s="65"/>
      <c r="S18" s="63"/>
      <c r="T18" s="63"/>
      <c r="U18" s="63"/>
      <c r="V18" s="63">
        <f>SUM(V15:V17)</f>
        <v>6000</v>
      </c>
      <c r="W18" s="66" t="e">
        <f t="shared" si="0"/>
        <v>#DIV/0!</v>
      </c>
      <c r="X18" s="63">
        <f>SUM(X15:X17)</f>
        <v>1</v>
      </c>
      <c r="Y18" s="63"/>
      <c r="Z18" s="75">
        <f>SUM(Z15:Z17)</f>
        <v>3</v>
      </c>
    </row>
    <row r="19" spans="1:26" ht="21.75" customHeight="1" thickTop="1" thickBot="1" x14ac:dyDescent="0.4">
      <c r="A19" s="8"/>
      <c r="B19" s="215" t="s">
        <v>77</v>
      </c>
      <c r="C19" s="215"/>
      <c r="D19" s="215"/>
      <c r="E19" s="109">
        <v>1000</v>
      </c>
      <c r="F19" s="13"/>
      <c r="G19" s="214" t="s">
        <v>47</v>
      </c>
      <c r="H19" s="252"/>
      <c r="I19" s="69"/>
      <c r="J19" s="69"/>
      <c r="K19" s="9"/>
      <c r="N19" s="62"/>
      <c r="O19" s="44"/>
      <c r="P19" s="105"/>
      <c r="Q19" s="105"/>
      <c r="R19" s="65"/>
      <c r="T19" s="67" t="s">
        <v>64</v>
      </c>
      <c r="U19" s="67">
        <f>R27*PI()</f>
        <v>2.8274333882308138</v>
      </c>
    </row>
    <row r="20" spans="1:26" ht="21.75" customHeight="1" thickTop="1" x14ac:dyDescent="0.35">
      <c r="A20" s="8"/>
      <c r="B20" s="216" t="s">
        <v>72</v>
      </c>
      <c r="C20" s="216"/>
      <c r="D20" s="216"/>
      <c r="E20" s="107">
        <v>100</v>
      </c>
      <c r="F20" s="13"/>
      <c r="G20" s="220" t="s">
        <v>48</v>
      </c>
      <c r="H20" s="221"/>
      <c r="I20" s="47">
        <f>SUM(I15:I19)</f>
        <v>0</v>
      </c>
      <c r="J20" s="47">
        <f>SUM(J15:J19)</f>
        <v>0</v>
      </c>
      <c r="K20" s="9"/>
      <c r="N20" s="62"/>
      <c r="O20" s="44"/>
      <c r="P20" s="105"/>
      <c r="Q20" s="105"/>
      <c r="R20" s="65"/>
    </row>
    <row r="21" spans="1:26" ht="21.75" customHeight="1" x14ac:dyDescent="0.35">
      <c r="A21" s="8"/>
      <c r="B21" s="217" t="s">
        <v>73</v>
      </c>
      <c r="C21" s="217"/>
      <c r="D21" s="217"/>
      <c r="E21" s="108">
        <v>10</v>
      </c>
      <c r="F21" s="13"/>
      <c r="G21" s="218" t="s">
        <v>49</v>
      </c>
      <c r="H21" s="219"/>
      <c r="I21" s="24" t="s">
        <v>101</v>
      </c>
      <c r="J21" s="24" t="s">
        <v>102</v>
      </c>
      <c r="K21" s="9"/>
      <c r="N21" s="62"/>
      <c r="O21" s="43"/>
      <c r="P21" s="43"/>
      <c r="Q21" s="43"/>
      <c r="R21" s="43"/>
    </row>
    <row r="22" spans="1:26" ht="21.75" customHeight="1" x14ac:dyDescent="0.35">
      <c r="A22" s="8"/>
      <c r="B22" s="13"/>
      <c r="C22" s="13"/>
      <c r="D22" s="13"/>
      <c r="E22" s="13"/>
      <c r="F22" s="13"/>
      <c r="G22" s="226" t="s">
        <v>50</v>
      </c>
      <c r="H22" s="227"/>
      <c r="I22" s="22" t="s">
        <v>51</v>
      </c>
      <c r="J22" s="22" t="s">
        <v>52</v>
      </c>
      <c r="K22" s="9"/>
      <c r="N22" s="62"/>
      <c r="O22" s="44" t="s">
        <v>0</v>
      </c>
      <c r="P22" s="175" t="s">
        <v>25</v>
      </c>
      <c r="Q22" s="175"/>
      <c r="R22" s="44">
        <f>E41</f>
        <v>0</v>
      </c>
      <c r="U22" s="67" t="s">
        <v>67</v>
      </c>
      <c r="V22" s="67" t="s">
        <v>68</v>
      </c>
    </row>
    <row r="23" spans="1:26" ht="21.75" customHeight="1" x14ac:dyDescent="0.35">
      <c r="A23" s="8"/>
      <c r="B23" s="211" t="s">
        <v>82</v>
      </c>
      <c r="C23" s="211"/>
      <c r="D23" s="211"/>
      <c r="E23" s="211"/>
      <c r="F23" s="13"/>
      <c r="G23" s="238" t="s">
        <v>53</v>
      </c>
      <c r="H23" s="239"/>
      <c r="I23" s="25">
        <v>5</v>
      </c>
      <c r="J23" s="25">
        <v>4</v>
      </c>
      <c r="K23" s="9"/>
      <c r="N23" s="62"/>
      <c r="R23" s="68">
        <f>R22/6000</f>
        <v>0</v>
      </c>
      <c r="T23" s="67" t="s">
        <v>65</v>
      </c>
      <c r="U23" s="67">
        <v>0</v>
      </c>
      <c r="V23" s="67">
        <v>0</v>
      </c>
    </row>
    <row r="24" spans="1:26" ht="21.75" customHeight="1" x14ac:dyDescent="0.35">
      <c r="A24" s="8"/>
      <c r="B24" s="232" t="s">
        <v>74</v>
      </c>
      <c r="C24" s="232"/>
      <c r="D24" s="232"/>
      <c r="E24" s="109">
        <v>1000</v>
      </c>
      <c r="F24" s="13"/>
      <c r="G24" s="180" t="s">
        <v>115</v>
      </c>
      <c r="H24" s="180"/>
      <c r="I24" s="180"/>
      <c r="J24" s="180"/>
      <c r="K24" s="9"/>
      <c r="N24" s="62"/>
      <c r="R24" s="67" t="str">
        <f>IF(R22&lt;1,"NINGUNA",IF(R22&lt;=60,"BAJA",IF(R22&lt;2300,"MEDIA","ALTA")))</f>
        <v>NINGUNA</v>
      </c>
      <c r="T24" s="67" t="s">
        <v>66</v>
      </c>
      <c r="U24" s="67">
        <f>COS(U19)*-1</f>
        <v>0.95105651629515353</v>
      </c>
      <c r="V24" s="67">
        <f>SIN(U19)</f>
        <v>0.30901699437494751</v>
      </c>
    </row>
    <row r="25" spans="1:26" ht="21.75" customHeight="1" x14ac:dyDescent="0.35">
      <c r="A25" s="8"/>
      <c r="B25" s="233" t="s">
        <v>75</v>
      </c>
      <c r="C25" s="233"/>
      <c r="D25" s="233"/>
      <c r="E25" s="107">
        <v>100</v>
      </c>
      <c r="F25" s="13"/>
      <c r="G25" s="27"/>
      <c r="H25" s="27"/>
      <c r="I25" s="27"/>
      <c r="J25" s="27"/>
      <c r="K25" s="9"/>
      <c r="N25" s="62"/>
      <c r="R25" s="67">
        <f>IF(R24="BAJA",1,IF(R24="MEDIA",2,3))</f>
        <v>3</v>
      </c>
    </row>
    <row r="26" spans="1:26" ht="21.75" customHeight="1" x14ac:dyDescent="0.35">
      <c r="A26" s="8"/>
      <c r="B26" s="234" t="s">
        <v>76</v>
      </c>
      <c r="C26" s="234"/>
      <c r="D26" s="234"/>
      <c r="E26" s="108">
        <v>10</v>
      </c>
      <c r="F26" s="13"/>
      <c r="G26" s="181" t="s">
        <v>87</v>
      </c>
      <c r="H26" s="182"/>
      <c r="I26" s="182"/>
      <c r="J26" s="183"/>
      <c r="K26" s="9"/>
      <c r="N26" s="62"/>
    </row>
    <row r="27" spans="1:26" ht="37.5" customHeight="1" x14ac:dyDescent="0.35">
      <c r="A27" s="8"/>
      <c r="B27" s="13"/>
      <c r="C27" s="13"/>
      <c r="D27" s="13"/>
      <c r="E27" s="13"/>
      <c r="F27" s="13"/>
      <c r="G27" s="235" t="s">
        <v>80</v>
      </c>
      <c r="H27" s="236"/>
      <c r="I27" s="237"/>
      <c r="J27" s="24">
        <v>1000</v>
      </c>
      <c r="K27" s="9"/>
      <c r="N27" s="62"/>
      <c r="R27" s="68">
        <f>(R25/3)-0.1</f>
        <v>0.9</v>
      </c>
    </row>
    <row r="28" spans="1:26" ht="24.75" customHeight="1" x14ac:dyDescent="0.35">
      <c r="A28" s="8"/>
      <c r="B28" s="211" t="s">
        <v>85</v>
      </c>
      <c r="C28" s="211"/>
      <c r="D28" s="211"/>
      <c r="E28" s="211"/>
      <c r="F28" s="13"/>
      <c r="G28" s="195" t="s">
        <v>78</v>
      </c>
      <c r="H28" s="195"/>
      <c r="I28" s="195"/>
      <c r="J28" s="22">
        <v>100</v>
      </c>
      <c r="K28" s="9"/>
    </row>
    <row r="29" spans="1:26" ht="24.75" customHeight="1" x14ac:dyDescent="0.35">
      <c r="A29" s="8"/>
      <c r="B29" s="197" t="s">
        <v>10</v>
      </c>
      <c r="C29" s="198"/>
      <c r="D29" s="199"/>
      <c r="E29" s="109">
        <v>1000</v>
      </c>
      <c r="F29" s="13"/>
      <c r="G29" s="196" t="s">
        <v>79</v>
      </c>
      <c r="H29" s="196"/>
      <c r="I29" s="196"/>
      <c r="J29" s="25">
        <v>10</v>
      </c>
      <c r="K29" s="9"/>
    </row>
    <row r="30" spans="1:26" ht="21.75" customHeight="1" x14ac:dyDescent="0.35">
      <c r="A30" s="8"/>
      <c r="B30" s="200" t="s">
        <v>11</v>
      </c>
      <c r="C30" s="201"/>
      <c r="D30" s="202"/>
      <c r="E30" s="107">
        <v>100</v>
      </c>
      <c r="F30" s="13"/>
      <c r="K30" s="9"/>
    </row>
    <row r="31" spans="1:26" ht="21.75" customHeight="1" x14ac:dyDescent="0.35">
      <c r="A31" s="8"/>
      <c r="B31" s="203" t="s">
        <v>12</v>
      </c>
      <c r="C31" s="204"/>
      <c r="D31" s="205"/>
      <c r="E31" s="108">
        <v>10</v>
      </c>
      <c r="F31" s="13"/>
      <c r="K31" s="9"/>
    </row>
    <row r="32" spans="1:26" ht="9.4" customHeight="1" x14ac:dyDescent="0.35">
      <c r="A32" s="8"/>
      <c r="J32" s="1"/>
      <c r="K32" s="9"/>
    </row>
    <row r="33" spans="1:13" ht="32.25" customHeight="1" thickBot="1" x14ac:dyDescent="0.4">
      <c r="A33" s="8"/>
      <c r="B33" s="193" t="s">
        <v>100</v>
      </c>
      <c r="C33" s="194"/>
      <c r="D33" s="194"/>
      <c r="E33" s="194"/>
      <c r="F33" s="194"/>
      <c r="G33" s="194"/>
      <c r="H33" s="194"/>
      <c r="I33" s="194"/>
      <c r="J33" s="194"/>
      <c r="K33" s="9"/>
    </row>
    <row r="34" spans="1:13" ht="13.9" thickTop="1" thickBot="1" x14ac:dyDescent="0.4">
      <c r="A34" s="8"/>
      <c r="B34" s="39" t="s">
        <v>13</v>
      </c>
      <c r="C34" s="259" t="s">
        <v>89</v>
      </c>
      <c r="D34" s="260"/>
      <c r="E34" s="58"/>
      <c r="F34" s="1"/>
      <c r="G34" s="1"/>
      <c r="H34" s="1"/>
      <c r="I34" s="1"/>
      <c r="J34" s="1"/>
      <c r="K34" s="9"/>
      <c r="L34" s="77"/>
      <c r="M34" s="67"/>
    </row>
    <row r="35" spans="1:13" ht="13.9" thickTop="1" thickBot="1" x14ac:dyDescent="0.4">
      <c r="A35" s="8"/>
      <c r="B35" s="39" t="s">
        <v>14</v>
      </c>
      <c r="C35" s="259" t="s">
        <v>70</v>
      </c>
      <c r="D35" s="260"/>
      <c r="E35" s="58"/>
      <c r="F35" s="1"/>
      <c r="G35" s="1"/>
      <c r="H35" s="1"/>
      <c r="I35" s="1"/>
      <c r="J35" s="1"/>
      <c r="K35" s="9"/>
      <c r="L35" s="77"/>
      <c r="M35" s="67"/>
    </row>
    <row r="36" spans="1:13" ht="13.9" thickTop="1" thickBot="1" x14ac:dyDescent="0.4">
      <c r="A36" s="8"/>
      <c r="B36" s="39" t="s">
        <v>15</v>
      </c>
      <c r="C36" s="259" t="s">
        <v>20</v>
      </c>
      <c r="D36" s="260"/>
      <c r="E36" s="58"/>
      <c r="F36" s="1"/>
      <c r="G36" s="1"/>
      <c r="H36" s="1"/>
      <c r="I36" s="1"/>
      <c r="J36" s="1"/>
      <c r="K36" s="9"/>
      <c r="L36" s="77"/>
      <c r="M36" s="4"/>
    </row>
    <row r="37" spans="1:13" ht="13.9" thickTop="1" thickBot="1" x14ac:dyDescent="0.4">
      <c r="A37" s="8"/>
      <c r="B37" s="39" t="s">
        <v>16</v>
      </c>
      <c r="C37" s="259" t="s">
        <v>21</v>
      </c>
      <c r="D37" s="260"/>
      <c r="E37" s="58"/>
      <c r="F37" s="1"/>
      <c r="G37" s="1"/>
      <c r="H37" s="1"/>
      <c r="I37" s="1"/>
      <c r="J37" s="1"/>
      <c r="K37" s="9"/>
      <c r="L37" s="77"/>
      <c r="M37" s="67"/>
    </row>
    <row r="38" spans="1:13" ht="13.9" thickTop="1" thickBot="1" x14ac:dyDescent="0.4">
      <c r="A38" s="8"/>
      <c r="B38" s="39" t="s">
        <v>17</v>
      </c>
      <c r="C38" s="259" t="s">
        <v>91</v>
      </c>
      <c r="D38" s="260"/>
      <c r="E38" s="58"/>
      <c r="F38" s="1"/>
      <c r="G38" s="1"/>
      <c r="H38" s="1"/>
      <c r="I38" s="1"/>
      <c r="J38" s="1"/>
      <c r="K38" s="9"/>
    </row>
    <row r="39" spans="1:13" ht="13.9" thickTop="1" thickBot="1" x14ac:dyDescent="0.4">
      <c r="A39" s="8"/>
      <c r="B39" s="39" t="s">
        <v>18</v>
      </c>
      <c r="C39" s="259" t="s">
        <v>86</v>
      </c>
      <c r="D39" s="260"/>
      <c r="E39" s="58"/>
      <c r="F39" s="1"/>
      <c r="G39" s="1"/>
      <c r="H39" s="1"/>
      <c r="I39" s="1"/>
      <c r="J39" s="1"/>
      <c r="K39" s="9"/>
    </row>
    <row r="40" spans="1:13" ht="4.5" customHeight="1" thickTop="1" x14ac:dyDescent="0.35">
      <c r="A40" s="8"/>
      <c r="B40" s="1"/>
      <c r="C40" s="1"/>
      <c r="D40" s="1"/>
      <c r="E40" s="50"/>
      <c r="F40" s="1"/>
      <c r="G40" s="1"/>
      <c r="H40" s="1"/>
      <c r="I40" s="1"/>
      <c r="J40" s="1"/>
      <c r="K40" s="9"/>
    </row>
    <row r="41" spans="1:13" x14ac:dyDescent="0.35">
      <c r="A41" s="8"/>
      <c r="B41" s="40" t="s">
        <v>0</v>
      </c>
      <c r="C41" s="206" t="s">
        <v>25</v>
      </c>
      <c r="D41" s="206"/>
      <c r="E41" s="41">
        <f>+E34+E35+E36+E37+E38+E39</f>
        <v>0</v>
      </c>
      <c r="F41" s="1"/>
      <c r="G41" s="1"/>
      <c r="H41" s="1"/>
      <c r="I41" s="1"/>
      <c r="J41" s="1"/>
      <c r="K41" s="9"/>
    </row>
    <row r="42" spans="1:13" ht="34.5" customHeight="1" x14ac:dyDescent="0.35">
      <c r="A42" s="8"/>
      <c r="B42" s="1"/>
      <c r="C42" s="1"/>
      <c r="D42" s="1"/>
      <c r="E42" s="1"/>
      <c r="F42" s="1"/>
      <c r="G42" s="1"/>
      <c r="H42" s="1"/>
      <c r="I42" s="1"/>
      <c r="J42" s="1"/>
      <c r="K42" s="9"/>
    </row>
    <row r="43" spans="1:13" ht="18.75" x14ac:dyDescent="0.7">
      <c r="A43" s="8"/>
      <c r="B43" s="209" t="s">
        <v>26</v>
      </c>
      <c r="C43" s="209"/>
      <c r="D43" s="209"/>
      <c r="E43" s="42" t="str">
        <f>IF(E41&lt;1,"NINGUNA",IF(E41&lt;=60,"BAJA",IF(E41&lt;2300,"MEDIA","ALTA")))</f>
        <v>NINGUNA</v>
      </c>
      <c r="F43" s="1"/>
      <c r="G43" s="14"/>
      <c r="H43" s="1"/>
      <c r="I43" s="1"/>
      <c r="J43" s="1"/>
      <c r="K43" s="23"/>
    </row>
    <row r="44" spans="1:13" ht="5.65" customHeight="1" x14ac:dyDescent="0.35">
      <c r="A44" s="8"/>
      <c r="B44" s="1"/>
      <c r="C44" s="1"/>
      <c r="D44" s="1"/>
      <c r="E44" s="1"/>
      <c r="F44" s="1"/>
      <c r="G44" s="1"/>
      <c r="H44" s="1"/>
      <c r="I44" s="1"/>
      <c r="J44" s="1"/>
      <c r="K44" s="9"/>
    </row>
    <row r="45" spans="1:13" ht="15" customHeight="1" x14ac:dyDescent="0.7">
      <c r="A45" s="15"/>
      <c r="B45" s="16" t="s">
        <v>31</v>
      </c>
      <c r="C45" s="106"/>
      <c r="D45" s="1"/>
      <c r="E45" s="14"/>
      <c r="F45" s="1"/>
      <c r="G45" s="1"/>
      <c r="H45" s="1"/>
      <c r="I45" s="1"/>
      <c r="J45" s="18"/>
      <c r="K45" s="9"/>
    </row>
    <row r="46" spans="1:13" ht="63.75" customHeight="1" x14ac:dyDescent="0.35">
      <c r="A46" s="15"/>
      <c r="B46" s="184" t="str">
        <f>IF(E43="NINGUNA","PENDIENTE",IF(E43="ALTA",CONTROLES!C2,IF(E43="MEDIA",CONTROLES!C4,CONTROLES!C6)))</f>
        <v>PENDIENTE</v>
      </c>
      <c r="C46" s="185"/>
      <c r="D46" s="185"/>
      <c r="E46" s="185"/>
      <c r="F46" s="185"/>
      <c r="G46" s="185"/>
      <c r="H46" s="185"/>
      <c r="I46" s="185"/>
      <c r="J46" s="186"/>
      <c r="K46" s="9"/>
    </row>
    <row r="47" spans="1:13" ht="63.75" customHeight="1" x14ac:dyDescent="0.35">
      <c r="A47" s="17"/>
      <c r="B47" s="187"/>
      <c r="C47" s="188"/>
      <c r="D47" s="188"/>
      <c r="E47" s="188"/>
      <c r="F47" s="188"/>
      <c r="G47" s="188"/>
      <c r="H47" s="188"/>
      <c r="I47" s="188"/>
      <c r="J47" s="189"/>
      <c r="K47" s="9"/>
    </row>
    <row r="48" spans="1:13" ht="63.75" customHeight="1" x14ac:dyDescent="0.35">
      <c r="A48" s="17"/>
      <c r="B48" s="187"/>
      <c r="C48" s="188"/>
      <c r="D48" s="188"/>
      <c r="E48" s="188"/>
      <c r="F48" s="188"/>
      <c r="G48" s="188"/>
      <c r="H48" s="188"/>
      <c r="I48" s="188"/>
      <c r="J48" s="189"/>
      <c r="K48" s="9"/>
    </row>
    <row r="49" spans="1:11" ht="63.75" customHeight="1" x14ac:dyDescent="0.35">
      <c r="A49" s="17"/>
      <c r="B49" s="190"/>
      <c r="C49" s="191"/>
      <c r="D49" s="191"/>
      <c r="E49" s="191"/>
      <c r="F49" s="191"/>
      <c r="G49" s="191"/>
      <c r="H49" s="191"/>
      <c r="I49" s="191"/>
      <c r="J49" s="192"/>
      <c r="K49" s="9"/>
    </row>
    <row r="50" spans="1:11" ht="13.5" thickBot="1" x14ac:dyDescent="0.4">
      <c r="A50" s="19"/>
      <c r="B50" s="20"/>
      <c r="C50" s="20"/>
      <c r="D50" s="20"/>
      <c r="E50" s="20"/>
      <c r="F50" s="20"/>
      <c r="G50" s="20"/>
      <c r="H50" s="20"/>
      <c r="I50" s="20"/>
      <c r="J50" s="20"/>
      <c r="K50" s="21"/>
    </row>
  </sheetData>
  <sheetProtection algorithmName="SHA-512" hashValue="AYPhn0eRCZJkQ8rT9VMl3wF/+Uwx+6375q9Sb60VZuA/S5AttwB1mXg+GUCNMK90Ej6T4eUk3n9Msksi4I6Q4w==" saltValue="GTJQi6CynrZdaU8yYfysIA==" spinCount="100000" sheet="1" objects="1" scenarios="1" selectLockedCells="1"/>
  <mergeCells count="55">
    <mergeCell ref="B8:D8"/>
    <mergeCell ref="E8:G8"/>
    <mergeCell ref="I8:J8"/>
    <mergeCell ref="G23:H23"/>
    <mergeCell ref="P22:Q22"/>
    <mergeCell ref="B9:I9"/>
    <mergeCell ref="B10:J10"/>
    <mergeCell ref="B11:J11"/>
    <mergeCell ref="B12:I12"/>
    <mergeCell ref="B13:E13"/>
    <mergeCell ref="G13:J13"/>
    <mergeCell ref="B20:D20"/>
    <mergeCell ref="G20:H20"/>
    <mergeCell ref="B14:D14"/>
    <mergeCell ref="G14:H14"/>
    <mergeCell ref="B15:D15"/>
    <mergeCell ref="B1:J2"/>
    <mergeCell ref="B4:D5"/>
    <mergeCell ref="E4:J5"/>
    <mergeCell ref="B6:D7"/>
    <mergeCell ref="E6:J7"/>
    <mergeCell ref="G15:H15"/>
    <mergeCell ref="B16:D16"/>
    <mergeCell ref="G16:H16"/>
    <mergeCell ref="G17:H17"/>
    <mergeCell ref="B18:E18"/>
    <mergeCell ref="G18:H18"/>
    <mergeCell ref="B19:D19"/>
    <mergeCell ref="G19:H19"/>
    <mergeCell ref="B21:D21"/>
    <mergeCell ref="G21:H21"/>
    <mergeCell ref="G22:H22"/>
    <mergeCell ref="B23:E23"/>
    <mergeCell ref="B24:D24"/>
    <mergeCell ref="G24:J24"/>
    <mergeCell ref="C34:D34"/>
    <mergeCell ref="B25:D25"/>
    <mergeCell ref="B26:D26"/>
    <mergeCell ref="G26:J26"/>
    <mergeCell ref="G27:I27"/>
    <mergeCell ref="B28:E28"/>
    <mergeCell ref="G28:I28"/>
    <mergeCell ref="B29:D29"/>
    <mergeCell ref="G29:I29"/>
    <mergeCell ref="B30:D30"/>
    <mergeCell ref="B31:D31"/>
    <mergeCell ref="B33:J33"/>
    <mergeCell ref="B43:D43"/>
    <mergeCell ref="B46:J49"/>
    <mergeCell ref="C35:D35"/>
    <mergeCell ref="C36:D36"/>
    <mergeCell ref="C37:D37"/>
    <mergeCell ref="C38:D38"/>
    <mergeCell ref="C39:D39"/>
    <mergeCell ref="C41:D41"/>
  </mergeCells>
  <conditionalFormatting sqref="E41">
    <cfRule type="cellIs" dxfId="25" priority="16" stopIfTrue="1" operator="lessThan">
      <formula>70</formula>
    </cfRule>
    <cfRule type="cellIs" dxfId="24" priority="17" stopIfTrue="1" operator="between">
      <formula>70</formula>
      <formula>2300</formula>
    </cfRule>
    <cfRule type="cellIs" dxfId="23" priority="18" stopIfTrue="1" operator="greaterThan">
      <formula>2300</formula>
    </cfRule>
  </conditionalFormatting>
  <conditionalFormatting sqref="E34:E39">
    <cfRule type="containsText" dxfId="22" priority="14" operator="containsText" text="1000">
      <formula>NOT(ISERROR(SEARCH("1000",E34)))</formula>
    </cfRule>
    <cfRule type="colorScale" priority="15">
      <colorScale>
        <cfvo type="num" val="10"/>
        <cfvo type="num" val="100"/>
        <cfvo type="num" val="1000"/>
        <color rgb="FF69CD69"/>
        <color rgb="FFFFDA3B"/>
        <color rgb="FFFF0000"/>
      </colorScale>
    </cfRule>
  </conditionalFormatting>
  <conditionalFormatting sqref="E43">
    <cfRule type="containsText" dxfId="21" priority="11" operator="containsText" text="BAJA">
      <formula>NOT(ISERROR(SEARCH("BAJA",E43)))</formula>
    </cfRule>
    <cfRule type="containsText" dxfId="20" priority="12" operator="containsText" text="MEDIA">
      <formula>NOT(ISERROR(SEARCH("MEDIA",E43)))</formula>
    </cfRule>
    <cfRule type="containsText" dxfId="19" priority="13" operator="containsText" text="ALTA">
      <formula>NOT(ISERROR(SEARCH("ALTA",E43)))</formula>
    </cfRule>
  </conditionalFormatting>
  <conditionalFormatting sqref="B46">
    <cfRule type="containsText" dxfId="18" priority="8" operator="containsText" text="Aumentar">
      <formula>NOT(ISERROR(SEARCH("Aumentar",B46)))</formula>
    </cfRule>
    <cfRule type="containsText" dxfId="17" priority="9" operator="containsText" text="No necesita usar">
      <formula>NOT(ISERROR(SEARCH("No necesita usar",B46)))</formula>
    </cfRule>
    <cfRule type="containsText" dxfId="16" priority="10" operator="containsText" text="Extremar">
      <formula>NOT(ISERROR(SEARCH("Extremar",B46)))</formula>
    </cfRule>
  </conditionalFormatting>
  <conditionalFormatting sqref="R15 R17 R19">
    <cfRule type="containsText" dxfId="15" priority="3" operator="containsText" text="1000">
      <formula>NOT(ISERROR(SEARCH("1000",R15)))</formula>
    </cfRule>
    <cfRule type="colorScale" priority="4">
      <colorScale>
        <cfvo type="num" val="10"/>
        <cfvo type="num" val="100"/>
        <cfvo type="num" val="1000"/>
        <color rgb="FF69CD69"/>
        <color rgb="FFFFDA3B"/>
        <color rgb="FFFF0000"/>
      </colorScale>
    </cfRule>
  </conditionalFormatting>
  <conditionalFormatting sqref="R16 R18 R20">
    <cfRule type="containsText" dxfId="14" priority="1" operator="containsText" text="1000">
      <formula>NOT(ISERROR(SEARCH("1000",R16)))</formula>
    </cfRule>
    <cfRule type="colorScale" priority="2">
      <colorScale>
        <cfvo type="num" val="10"/>
        <cfvo type="num" val="100"/>
        <cfvo type="num" val="1000"/>
        <color rgb="FF69CD69"/>
        <color rgb="FFFFDA3B"/>
        <color rgb="FFFF0000"/>
      </colorScale>
    </cfRule>
  </conditionalFormatting>
  <dataValidations count="2">
    <dataValidation type="list" allowBlank="1" showInputMessage="1" showErrorMessage="1" sqref="E34:E39" xr:uid="{28FEDCCE-4C4C-45FD-BDAB-E14A63C4520A}">
      <formula1>"1000,100,10"</formula1>
    </dataValidation>
    <dataValidation type="list" allowBlank="1" showInputMessage="1" showErrorMessage="1" sqref="I15:I19 J15:J17 J19" xr:uid="{6B823782-8FB6-42AC-ABAE-E5E1798FE0E1}">
      <formula1>"0,1"</formula1>
    </dataValidation>
  </dataValidations>
  <printOptions horizontalCentered="1" vertic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7691E-32FC-47D8-8E44-4681EA112653}">
  <sheetPr codeName="Hoja7">
    <pageSetUpPr fitToPage="1"/>
  </sheetPr>
  <dimension ref="A1:Z50"/>
  <sheetViews>
    <sheetView showGridLines="0" topLeftCell="A19" zoomScaleNormal="100" zoomScaleSheetLayoutView="95" zoomScalePageLayoutView="91" workbookViewId="0">
      <selection activeCell="E37" sqref="E37"/>
    </sheetView>
  </sheetViews>
  <sheetFormatPr baseColWidth="10" defaultColWidth="11.46484375" defaultRowHeight="13.15" x14ac:dyDescent="0.35"/>
  <cols>
    <col min="1" max="1" width="3.19921875" style="26" customWidth="1"/>
    <col min="2" max="2" width="5.73046875" style="26" customWidth="1"/>
    <col min="3" max="3" width="15.53125" style="26" customWidth="1"/>
    <col min="4" max="4" width="19.53125" style="26" customWidth="1"/>
    <col min="5" max="5" width="12.73046875" style="26" customWidth="1"/>
    <col min="6" max="6" width="3.53125" style="26" customWidth="1"/>
    <col min="7" max="7" width="16.53125" style="26" customWidth="1"/>
    <col min="8" max="8" width="20" style="26" customWidth="1"/>
    <col min="9" max="9" width="12.46484375" style="26" customWidth="1"/>
    <col min="10" max="10" width="12.73046875" style="26" customWidth="1"/>
    <col min="11" max="11" width="2.73046875" style="26" customWidth="1"/>
    <col min="12" max="12" width="7.265625" style="60" customWidth="1"/>
    <col min="13" max="13" width="11.46484375" style="73" customWidth="1"/>
    <col min="14" max="25" width="11.46484375" style="67" customWidth="1"/>
    <col min="26" max="26" width="11.46484375" style="74" customWidth="1"/>
    <col min="27" max="32" width="11.46484375" style="26" customWidth="1"/>
    <col min="33" max="16384" width="11.46484375" style="26"/>
  </cols>
  <sheetData>
    <row r="1" spans="1:26" ht="45" customHeight="1" x14ac:dyDescent="0.35">
      <c r="A1" s="6"/>
      <c r="B1" s="158" t="s">
        <v>22</v>
      </c>
      <c r="C1" s="158"/>
      <c r="D1" s="158"/>
      <c r="E1" s="158"/>
      <c r="F1" s="158"/>
      <c r="G1" s="158"/>
      <c r="H1" s="158"/>
      <c r="I1" s="158"/>
      <c r="J1" s="158"/>
      <c r="K1" s="7"/>
      <c r="M1" s="70"/>
      <c r="N1" s="71"/>
      <c r="O1" s="71"/>
      <c r="P1" s="71"/>
      <c r="Q1" s="71"/>
      <c r="R1" s="71"/>
      <c r="S1" s="71"/>
      <c r="T1" s="71"/>
      <c r="U1" s="71"/>
      <c r="V1" s="71"/>
      <c r="W1" s="71"/>
      <c r="X1" s="71"/>
      <c r="Y1" s="71"/>
      <c r="Z1" s="72"/>
    </row>
    <row r="2" spans="1:26" ht="14.65" customHeight="1" x14ac:dyDescent="0.35">
      <c r="A2" s="8"/>
      <c r="B2" s="159"/>
      <c r="C2" s="159"/>
      <c r="D2" s="159"/>
      <c r="E2" s="159"/>
      <c r="F2" s="159"/>
      <c r="G2" s="159"/>
      <c r="H2" s="159"/>
      <c r="I2" s="159"/>
      <c r="J2" s="159"/>
      <c r="K2" s="9"/>
      <c r="L2" s="61"/>
    </row>
    <row r="3" spans="1:26" ht="14.55" customHeight="1" thickBot="1" x14ac:dyDescent="0.4">
      <c r="A3" s="8"/>
      <c r="B3" s="1"/>
      <c r="C3" s="1"/>
      <c r="D3" s="1"/>
      <c r="E3" s="1"/>
      <c r="F3" s="1"/>
      <c r="G3" s="1"/>
      <c r="H3" s="1"/>
      <c r="I3" s="1"/>
      <c r="J3" s="1"/>
      <c r="K3" s="9"/>
    </row>
    <row r="4" spans="1:26" ht="14.55" customHeight="1" thickTop="1" x14ac:dyDescent="0.35">
      <c r="A4" s="8"/>
      <c r="B4" s="240" t="s">
        <v>54</v>
      </c>
      <c r="C4" s="241"/>
      <c r="D4" s="242"/>
      <c r="E4" s="246">
        <f>'RESULTADOS '!F5</f>
        <v>0</v>
      </c>
      <c r="F4" s="247"/>
      <c r="G4" s="247"/>
      <c r="H4" s="247"/>
      <c r="I4" s="247"/>
      <c r="J4" s="248"/>
      <c r="K4" s="9"/>
    </row>
    <row r="5" spans="1:26" ht="13.9" customHeight="1" thickBot="1" x14ac:dyDescent="0.4">
      <c r="A5" s="8"/>
      <c r="B5" s="243"/>
      <c r="C5" s="244"/>
      <c r="D5" s="245"/>
      <c r="E5" s="249"/>
      <c r="F5" s="250"/>
      <c r="G5" s="250"/>
      <c r="H5" s="250"/>
      <c r="I5" s="250"/>
      <c r="J5" s="251"/>
      <c r="K5" s="9"/>
    </row>
    <row r="6" spans="1:26" ht="12.75" customHeight="1" thickTop="1" x14ac:dyDescent="0.35">
      <c r="A6" s="8"/>
      <c r="B6" s="240" t="s">
        <v>24</v>
      </c>
      <c r="C6" s="241"/>
      <c r="D6" s="241"/>
      <c r="E6" s="253"/>
      <c r="F6" s="254"/>
      <c r="G6" s="254"/>
      <c r="H6" s="254"/>
      <c r="I6" s="254"/>
      <c r="J6" s="255"/>
      <c r="K6" s="9"/>
    </row>
    <row r="7" spans="1:26" ht="13.9" customHeight="1" thickBot="1" x14ac:dyDescent="0.4">
      <c r="A7" s="8"/>
      <c r="B7" s="243"/>
      <c r="C7" s="244"/>
      <c r="D7" s="244"/>
      <c r="E7" s="256"/>
      <c r="F7" s="257"/>
      <c r="G7" s="257"/>
      <c r="H7" s="257"/>
      <c r="I7" s="257"/>
      <c r="J7" s="258"/>
      <c r="K7" s="9"/>
    </row>
    <row r="8" spans="1:26" ht="13.9" thickTop="1" thickBot="1" x14ac:dyDescent="0.4">
      <c r="A8" s="8"/>
      <c r="B8" s="122" t="s">
        <v>4</v>
      </c>
      <c r="C8" s="122"/>
      <c r="D8" s="123"/>
      <c r="E8" s="223"/>
      <c r="F8" s="224"/>
      <c r="G8" s="225"/>
      <c r="H8" s="48" t="s">
        <v>9</v>
      </c>
      <c r="I8" s="228"/>
      <c r="J8" s="229"/>
      <c r="K8" s="9"/>
    </row>
    <row r="9" spans="1:26" ht="3.75" customHeight="1" thickTop="1" x14ac:dyDescent="0.35">
      <c r="A9" s="8"/>
      <c r="B9" s="148"/>
      <c r="C9" s="148"/>
      <c r="D9" s="148"/>
      <c r="E9" s="149"/>
      <c r="F9" s="149"/>
      <c r="G9" s="149"/>
      <c r="H9" s="148"/>
      <c r="I9" s="149"/>
      <c r="J9" s="1"/>
      <c r="K9" s="9"/>
    </row>
    <row r="10" spans="1:26" ht="15" customHeight="1" x14ac:dyDescent="0.35">
      <c r="A10" s="8"/>
      <c r="B10" s="230" t="s">
        <v>23</v>
      </c>
      <c r="C10" s="230"/>
      <c r="D10" s="230"/>
      <c r="E10" s="230"/>
      <c r="F10" s="230"/>
      <c r="G10" s="230"/>
      <c r="H10" s="230"/>
      <c r="I10" s="230"/>
      <c r="J10" s="230"/>
      <c r="K10" s="9"/>
    </row>
    <row r="11" spans="1:26" ht="35.25" customHeight="1" x14ac:dyDescent="0.35">
      <c r="A11" s="8"/>
      <c r="B11" s="231" t="s">
        <v>71</v>
      </c>
      <c r="C11" s="231"/>
      <c r="D11" s="231"/>
      <c r="E11" s="231"/>
      <c r="F11" s="231"/>
      <c r="G11" s="231"/>
      <c r="H11" s="231"/>
      <c r="I11" s="231"/>
      <c r="J11" s="231"/>
      <c r="K11" s="9"/>
    </row>
    <row r="12" spans="1:26" ht="4.5" customHeight="1" x14ac:dyDescent="0.35">
      <c r="A12" s="8"/>
      <c r="B12" s="149"/>
      <c r="C12" s="149"/>
      <c r="D12" s="149"/>
      <c r="E12" s="149"/>
      <c r="F12" s="149"/>
      <c r="G12" s="149"/>
      <c r="H12" s="149"/>
      <c r="I12" s="149"/>
      <c r="J12" s="1"/>
      <c r="K12" s="9"/>
    </row>
    <row r="13" spans="1:26" ht="21.75" customHeight="1" x14ac:dyDescent="0.35">
      <c r="A13" s="8"/>
      <c r="B13" s="211" t="s">
        <v>84</v>
      </c>
      <c r="C13" s="211"/>
      <c r="D13" s="211"/>
      <c r="E13" s="211"/>
      <c r="F13" s="13"/>
      <c r="G13" s="222" t="s">
        <v>81</v>
      </c>
      <c r="H13" s="222"/>
      <c r="I13" s="222"/>
      <c r="J13" s="222"/>
      <c r="K13" s="9"/>
      <c r="N13" s="62"/>
      <c r="O13" s="63"/>
      <c r="P13" s="63"/>
      <c r="Q13" s="63"/>
      <c r="R13" s="63"/>
      <c r="S13" s="63"/>
      <c r="T13" s="63"/>
      <c r="U13" s="63"/>
      <c r="V13" s="63"/>
      <c r="W13" s="63"/>
      <c r="X13" s="63"/>
      <c r="Y13" s="63"/>
      <c r="Z13" s="75"/>
    </row>
    <row r="14" spans="1:26" ht="21.75" customHeight="1" thickBot="1" x14ac:dyDescent="0.4">
      <c r="A14" s="8"/>
      <c r="B14" s="215" t="s">
        <v>5</v>
      </c>
      <c r="C14" s="215"/>
      <c r="D14" s="215"/>
      <c r="E14" s="109">
        <v>1000</v>
      </c>
      <c r="F14" s="13"/>
      <c r="G14" s="212" t="s">
        <v>42</v>
      </c>
      <c r="H14" s="212"/>
      <c r="I14" s="46" t="s">
        <v>57</v>
      </c>
      <c r="J14" s="46" t="s">
        <v>56</v>
      </c>
      <c r="K14" s="9"/>
      <c r="N14" s="62"/>
      <c r="O14" s="63"/>
      <c r="P14" s="63"/>
      <c r="Q14" s="63"/>
      <c r="R14" s="63"/>
      <c r="S14" s="63"/>
      <c r="T14" s="63"/>
      <c r="U14" s="63"/>
      <c r="V14" s="63"/>
      <c r="W14" s="63"/>
      <c r="X14" s="63"/>
      <c r="Y14" s="63"/>
      <c r="Z14" s="75"/>
    </row>
    <row r="15" spans="1:26" ht="21.75" customHeight="1" thickTop="1" thickBot="1" x14ac:dyDescent="0.4">
      <c r="A15" s="8"/>
      <c r="B15" s="216" t="s">
        <v>6</v>
      </c>
      <c r="C15" s="216"/>
      <c r="D15" s="216"/>
      <c r="E15" s="107">
        <v>100</v>
      </c>
      <c r="F15" s="13"/>
      <c r="G15" s="213" t="s">
        <v>43</v>
      </c>
      <c r="H15" s="214"/>
      <c r="I15" s="69"/>
      <c r="J15" s="69"/>
      <c r="K15" s="9"/>
      <c r="N15" s="62"/>
      <c r="O15" s="44"/>
      <c r="P15" s="105"/>
      <c r="Q15" s="105"/>
      <c r="R15" s="65"/>
      <c r="S15" s="63"/>
      <c r="T15" s="63" t="s">
        <v>63</v>
      </c>
      <c r="U15" s="63">
        <v>60</v>
      </c>
      <c r="V15" s="63">
        <f>U15</f>
        <v>60</v>
      </c>
      <c r="W15" s="66" t="e">
        <f>V15/$U$23</f>
        <v>#DIV/0!</v>
      </c>
      <c r="X15" s="63">
        <f>V15*(1/V15)*(1/3)</f>
        <v>0.33333333333333331</v>
      </c>
      <c r="Y15" s="63">
        <f>X15</f>
        <v>0.33333333333333331</v>
      </c>
      <c r="Z15" s="75">
        <v>1</v>
      </c>
    </row>
    <row r="16" spans="1:26" ht="21.75" customHeight="1" thickTop="1" thickBot="1" x14ac:dyDescent="0.4">
      <c r="A16" s="8"/>
      <c r="B16" s="217" t="s">
        <v>7</v>
      </c>
      <c r="C16" s="217"/>
      <c r="D16" s="217"/>
      <c r="E16" s="108">
        <v>10</v>
      </c>
      <c r="F16" s="13"/>
      <c r="G16" s="213" t="s">
        <v>44</v>
      </c>
      <c r="H16" s="214"/>
      <c r="I16" s="69"/>
      <c r="J16" s="69"/>
      <c r="K16" s="9"/>
      <c r="N16" s="62"/>
      <c r="O16" s="44"/>
      <c r="P16" s="105"/>
      <c r="Q16" s="105"/>
      <c r="R16" s="65"/>
      <c r="S16" s="63"/>
      <c r="T16" s="63" t="s">
        <v>62</v>
      </c>
      <c r="U16" s="63">
        <v>2300</v>
      </c>
      <c r="V16" s="63">
        <f>U16-V15</f>
        <v>2240</v>
      </c>
      <c r="W16" s="66" t="e">
        <f t="shared" ref="W16:W18" si="0">V16/$U$23</f>
        <v>#DIV/0!</v>
      </c>
      <c r="X16" s="63">
        <f>V16*(1/V16)*(1/3)</f>
        <v>0.33333333333333331</v>
      </c>
      <c r="Y16" s="63">
        <f>X16+Y15</f>
        <v>0.66666666666666663</v>
      </c>
      <c r="Z16" s="75">
        <v>1</v>
      </c>
    </row>
    <row r="17" spans="1:26" ht="21.75" customHeight="1" thickTop="1" thickBot="1" x14ac:dyDescent="0.4">
      <c r="A17" s="8"/>
      <c r="B17" s="13"/>
      <c r="C17" s="13"/>
      <c r="D17" s="13"/>
      <c r="E17" s="13"/>
      <c r="F17" s="13"/>
      <c r="G17" s="213" t="s">
        <v>45</v>
      </c>
      <c r="H17" s="214"/>
      <c r="I17" s="69"/>
      <c r="J17" s="69"/>
      <c r="K17" s="9"/>
      <c r="N17" s="62"/>
      <c r="O17" s="44"/>
      <c r="P17" s="105"/>
      <c r="Q17" s="105"/>
      <c r="R17" s="65"/>
      <c r="S17" s="63"/>
      <c r="T17" s="63" t="s">
        <v>61</v>
      </c>
      <c r="U17" s="63">
        <v>6000</v>
      </c>
      <c r="V17" s="63">
        <f>U17-2300</f>
        <v>3700</v>
      </c>
      <c r="W17" s="66" t="e">
        <f t="shared" si="0"/>
        <v>#DIV/0!</v>
      </c>
      <c r="X17" s="63">
        <f>V17*(1/V17)*(1/3)</f>
        <v>0.33333333333333331</v>
      </c>
      <c r="Y17" s="63">
        <f>X17+Y16</f>
        <v>1</v>
      </c>
      <c r="Z17" s="75">
        <v>1</v>
      </c>
    </row>
    <row r="18" spans="1:26" ht="21.75" customHeight="1" thickTop="1" thickBot="1" x14ac:dyDescent="0.4">
      <c r="A18" s="8"/>
      <c r="B18" s="211" t="s">
        <v>83</v>
      </c>
      <c r="C18" s="211"/>
      <c r="D18" s="211"/>
      <c r="E18" s="211"/>
      <c r="F18" s="13"/>
      <c r="G18" s="214" t="s">
        <v>46</v>
      </c>
      <c r="H18" s="252"/>
      <c r="I18" s="69"/>
      <c r="J18" s="55" t="s">
        <v>98</v>
      </c>
      <c r="K18" s="9"/>
      <c r="N18" s="62"/>
      <c r="O18" s="44"/>
      <c r="P18" s="105"/>
      <c r="Q18" s="105"/>
      <c r="R18" s="65"/>
      <c r="S18" s="63"/>
      <c r="T18" s="63"/>
      <c r="U18" s="63"/>
      <c r="V18" s="63">
        <f>SUM(V15:V17)</f>
        <v>6000</v>
      </c>
      <c r="W18" s="66" t="e">
        <f t="shared" si="0"/>
        <v>#DIV/0!</v>
      </c>
      <c r="X18" s="63">
        <f>SUM(X15:X17)</f>
        <v>1</v>
      </c>
      <c r="Y18" s="63"/>
      <c r="Z18" s="75">
        <f>SUM(Z15:Z17)</f>
        <v>3</v>
      </c>
    </row>
    <row r="19" spans="1:26" ht="21.75" customHeight="1" thickTop="1" thickBot="1" x14ac:dyDescent="0.4">
      <c r="A19" s="8"/>
      <c r="B19" s="215" t="s">
        <v>77</v>
      </c>
      <c r="C19" s="215"/>
      <c r="D19" s="215"/>
      <c r="E19" s="109">
        <v>1000</v>
      </c>
      <c r="F19" s="13"/>
      <c r="G19" s="214" t="s">
        <v>47</v>
      </c>
      <c r="H19" s="252"/>
      <c r="I19" s="69"/>
      <c r="J19" s="69"/>
      <c r="K19" s="9"/>
      <c r="N19" s="62"/>
      <c r="O19" s="44"/>
      <c r="P19" s="105"/>
      <c r="Q19" s="105"/>
      <c r="R19" s="65"/>
      <c r="T19" s="67" t="s">
        <v>64</v>
      </c>
      <c r="U19" s="67">
        <f>R27*PI()</f>
        <v>2.8274333882308138</v>
      </c>
    </row>
    <row r="20" spans="1:26" ht="21.75" customHeight="1" thickTop="1" x14ac:dyDescent="0.35">
      <c r="A20" s="8"/>
      <c r="B20" s="216" t="s">
        <v>72</v>
      </c>
      <c r="C20" s="216"/>
      <c r="D20" s="216"/>
      <c r="E20" s="107">
        <v>100</v>
      </c>
      <c r="F20" s="13"/>
      <c r="G20" s="220" t="s">
        <v>48</v>
      </c>
      <c r="H20" s="221"/>
      <c r="I20" s="47">
        <f>SUM(I15:I19)</f>
        <v>0</v>
      </c>
      <c r="J20" s="47">
        <f>SUM(J15:J19)</f>
        <v>0</v>
      </c>
      <c r="K20" s="9"/>
      <c r="N20" s="62"/>
      <c r="O20" s="44"/>
      <c r="P20" s="105"/>
      <c r="Q20" s="105"/>
      <c r="R20" s="65"/>
    </row>
    <row r="21" spans="1:26" ht="21.75" customHeight="1" x14ac:dyDescent="0.35">
      <c r="A21" s="8"/>
      <c r="B21" s="217" t="s">
        <v>73</v>
      </c>
      <c r="C21" s="217"/>
      <c r="D21" s="217"/>
      <c r="E21" s="108">
        <v>10</v>
      </c>
      <c r="F21" s="13"/>
      <c r="G21" s="218" t="s">
        <v>49</v>
      </c>
      <c r="H21" s="219"/>
      <c r="I21" s="24" t="s">
        <v>101</v>
      </c>
      <c r="J21" s="24" t="s">
        <v>102</v>
      </c>
      <c r="K21" s="9"/>
      <c r="N21" s="62"/>
      <c r="O21" s="43"/>
      <c r="P21" s="43"/>
      <c r="Q21" s="43"/>
      <c r="R21" s="43"/>
    </row>
    <row r="22" spans="1:26" ht="21.75" customHeight="1" x14ac:dyDescent="0.35">
      <c r="A22" s="8"/>
      <c r="B22" s="13"/>
      <c r="C22" s="13"/>
      <c r="D22" s="13"/>
      <c r="E22" s="13"/>
      <c r="F22" s="13"/>
      <c r="G22" s="226" t="s">
        <v>50</v>
      </c>
      <c r="H22" s="227"/>
      <c r="I22" s="22" t="s">
        <v>51</v>
      </c>
      <c r="J22" s="22" t="s">
        <v>52</v>
      </c>
      <c r="K22" s="9"/>
      <c r="N22" s="62"/>
      <c r="O22" s="44" t="s">
        <v>0</v>
      </c>
      <c r="P22" s="175" t="s">
        <v>25</v>
      </c>
      <c r="Q22" s="175"/>
      <c r="R22" s="44">
        <f>E41</f>
        <v>0</v>
      </c>
      <c r="U22" s="67" t="s">
        <v>67</v>
      </c>
      <c r="V22" s="67" t="s">
        <v>68</v>
      </c>
    </row>
    <row r="23" spans="1:26" ht="21.75" customHeight="1" x14ac:dyDescent="0.35">
      <c r="A23" s="8"/>
      <c r="B23" s="211" t="s">
        <v>82</v>
      </c>
      <c r="C23" s="211"/>
      <c r="D23" s="211"/>
      <c r="E23" s="211"/>
      <c r="F23" s="13"/>
      <c r="G23" s="238" t="s">
        <v>53</v>
      </c>
      <c r="H23" s="239"/>
      <c r="I23" s="25">
        <v>5</v>
      </c>
      <c r="J23" s="25">
        <v>4</v>
      </c>
      <c r="K23" s="9"/>
      <c r="N23" s="62"/>
      <c r="R23" s="68">
        <f>R22/6000</f>
        <v>0</v>
      </c>
      <c r="T23" s="67" t="s">
        <v>65</v>
      </c>
      <c r="U23" s="67">
        <v>0</v>
      </c>
      <c r="V23" s="67">
        <v>0</v>
      </c>
    </row>
    <row r="24" spans="1:26" ht="21.75" customHeight="1" x14ac:dyDescent="0.35">
      <c r="A24" s="8"/>
      <c r="B24" s="232" t="s">
        <v>74</v>
      </c>
      <c r="C24" s="232"/>
      <c r="D24" s="232"/>
      <c r="E24" s="109">
        <v>1000</v>
      </c>
      <c r="F24" s="13"/>
      <c r="G24" s="180" t="s">
        <v>115</v>
      </c>
      <c r="H24" s="180"/>
      <c r="I24" s="180"/>
      <c r="J24" s="180"/>
      <c r="K24" s="9"/>
      <c r="N24" s="62"/>
      <c r="R24" s="67" t="str">
        <f>IF(R22&lt;1,"NINGUNA",IF(R22&lt;=60,"BAJA",IF(R22&lt;2300,"MEDIA","ALTA")))</f>
        <v>NINGUNA</v>
      </c>
      <c r="T24" s="67" t="s">
        <v>66</v>
      </c>
      <c r="U24" s="67">
        <f>COS(U19)*-1</f>
        <v>0.95105651629515353</v>
      </c>
      <c r="V24" s="67">
        <f>SIN(U19)</f>
        <v>0.30901699437494751</v>
      </c>
    </row>
    <row r="25" spans="1:26" ht="21.75" customHeight="1" x14ac:dyDescent="0.35">
      <c r="A25" s="8"/>
      <c r="B25" s="233" t="s">
        <v>75</v>
      </c>
      <c r="C25" s="233"/>
      <c r="D25" s="233"/>
      <c r="E25" s="107">
        <v>100</v>
      </c>
      <c r="F25" s="13"/>
      <c r="G25" s="27"/>
      <c r="H25" s="27"/>
      <c r="I25" s="27"/>
      <c r="J25" s="27"/>
      <c r="K25" s="9"/>
      <c r="N25" s="62"/>
      <c r="R25" s="67">
        <f>IF(R24="BAJA",1,IF(R24="MEDIA",2,3))</f>
        <v>3</v>
      </c>
    </row>
    <row r="26" spans="1:26" ht="21.75" customHeight="1" x14ac:dyDescent="0.35">
      <c r="A26" s="8"/>
      <c r="B26" s="234" t="s">
        <v>76</v>
      </c>
      <c r="C26" s="234"/>
      <c r="D26" s="234"/>
      <c r="E26" s="108">
        <v>10</v>
      </c>
      <c r="F26" s="13"/>
      <c r="G26" s="181" t="s">
        <v>87</v>
      </c>
      <c r="H26" s="182"/>
      <c r="I26" s="182"/>
      <c r="J26" s="183"/>
      <c r="K26" s="9"/>
      <c r="N26" s="62"/>
    </row>
    <row r="27" spans="1:26" ht="37.5" customHeight="1" x14ac:dyDescent="0.35">
      <c r="A27" s="8"/>
      <c r="B27" s="13"/>
      <c r="C27" s="13"/>
      <c r="D27" s="13"/>
      <c r="E27" s="13"/>
      <c r="F27" s="13"/>
      <c r="G27" s="235" t="s">
        <v>80</v>
      </c>
      <c r="H27" s="236"/>
      <c r="I27" s="237"/>
      <c r="J27" s="24">
        <v>1000</v>
      </c>
      <c r="K27" s="9"/>
      <c r="N27" s="62"/>
      <c r="R27" s="68">
        <f>(R25/3)-0.1</f>
        <v>0.9</v>
      </c>
    </row>
    <row r="28" spans="1:26" ht="24.75" customHeight="1" x14ac:dyDescent="0.35">
      <c r="A28" s="8"/>
      <c r="B28" s="211" t="s">
        <v>85</v>
      </c>
      <c r="C28" s="211"/>
      <c r="D28" s="211"/>
      <c r="E28" s="211"/>
      <c r="F28" s="13"/>
      <c r="G28" s="195" t="s">
        <v>78</v>
      </c>
      <c r="H28" s="195"/>
      <c r="I28" s="195"/>
      <c r="J28" s="22">
        <v>100</v>
      </c>
      <c r="K28" s="9"/>
    </row>
    <row r="29" spans="1:26" ht="24.75" customHeight="1" x14ac:dyDescent="0.35">
      <c r="A29" s="8"/>
      <c r="B29" s="197" t="s">
        <v>10</v>
      </c>
      <c r="C29" s="198"/>
      <c r="D29" s="199"/>
      <c r="E29" s="109">
        <v>1000</v>
      </c>
      <c r="F29" s="13"/>
      <c r="G29" s="196" t="s">
        <v>79</v>
      </c>
      <c r="H29" s="196"/>
      <c r="I29" s="196"/>
      <c r="J29" s="25">
        <v>10</v>
      </c>
      <c r="K29" s="9"/>
    </row>
    <row r="30" spans="1:26" ht="21.75" customHeight="1" x14ac:dyDescent="0.35">
      <c r="A30" s="8"/>
      <c r="B30" s="200" t="s">
        <v>11</v>
      </c>
      <c r="C30" s="201"/>
      <c r="D30" s="202"/>
      <c r="E30" s="107">
        <v>100</v>
      </c>
      <c r="F30" s="13"/>
      <c r="K30" s="9"/>
    </row>
    <row r="31" spans="1:26" ht="21.75" customHeight="1" x14ac:dyDescent="0.35">
      <c r="A31" s="8"/>
      <c r="B31" s="203" t="s">
        <v>12</v>
      </c>
      <c r="C31" s="204"/>
      <c r="D31" s="205"/>
      <c r="E31" s="108">
        <v>10</v>
      </c>
      <c r="F31" s="13"/>
      <c r="K31" s="9"/>
    </row>
    <row r="32" spans="1:26" ht="9.4" customHeight="1" x14ac:dyDescent="0.35">
      <c r="A32" s="8"/>
      <c r="J32" s="1"/>
      <c r="K32" s="9"/>
    </row>
    <row r="33" spans="1:13" ht="32.25" customHeight="1" thickBot="1" x14ac:dyDescent="0.4">
      <c r="A33" s="8"/>
      <c r="B33" s="193" t="s">
        <v>99</v>
      </c>
      <c r="C33" s="194"/>
      <c r="D33" s="194"/>
      <c r="E33" s="194"/>
      <c r="F33" s="194"/>
      <c r="G33" s="194"/>
      <c r="H33" s="194"/>
      <c r="I33" s="194"/>
      <c r="J33" s="194"/>
      <c r="K33" s="9"/>
    </row>
    <row r="34" spans="1:13" ht="13.9" thickTop="1" thickBot="1" x14ac:dyDescent="0.4">
      <c r="A34" s="8"/>
      <c r="B34" s="39" t="s">
        <v>13</v>
      </c>
      <c r="C34" s="259" t="s">
        <v>89</v>
      </c>
      <c r="D34" s="260"/>
      <c r="E34" s="58"/>
      <c r="F34" s="1"/>
      <c r="G34" s="1"/>
      <c r="H34" s="1"/>
      <c r="I34" s="1"/>
      <c r="J34" s="1"/>
      <c r="K34" s="9"/>
    </row>
    <row r="35" spans="1:13" ht="13.9" thickTop="1" thickBot="1" x14ac:dyDescent="0.4">
      <c r="A35" s="8"/>
      <c r="B35" s="39" t="s">
        <v>14</v>
      </c>
      <c r="C35" s="259" t="s">
        <v>70</v>
      </c>
      <c r="D35" s="260"/>
      <c r="E35" s="58"/>
      <c r="F35" s="1"/>
      <c r="G35" s="1"/>
      <c r="H35" s="1"/>
      <c r="I35" s="1"/>
      <c r="J35" s="1"/>
      <c r="K35" s="9"/>
      <c r="L35" s="77"/>
      <c r="M35" s="67"/>
    </row>
    <row r="36" spans="1:13" ht="13.9" thickTop="1" thickBot="1" x14ac:dyDescent="0.4">
      <c r="A36" s="8"/>
      <c r="B36" s="39" t="s">
        <v>15</v>
      </c>
      <c r="C36" s="259" t="s">
        <v>20</v>
      </c>
      <c r="D36" s="260"/>
      <c r="E36" s="58"/>
      <c r="F36" s="1"/>
      <c r="G36" s="1"/>
      <c r="H36" s="1"/>
      <c r="I36" s="1"/>
      <c r="J36" s="1"/>
      <c r="K36" s="9"/>
      <c r="L36" s="77"/>
      <c r="M36" s="4"/>
    </row>
    <row r="37" spans="1:13" ht="13.9" thickTop="1" thickBot="1" x14ac:dyDescent="0.4">
      <c r="A37" s="8"/>
      <c r="B37" s="39" t="s">
        <v>16</v>
      </c>
      <c r="C37" s="259" t="s">
        <v>21</v>
      </c>
      <c r="D37" s="260"/>
      <c r="E37" s="58"/>
      <c r="F37" s="1"/>
      <c r="G37" s="1"/>
      <c r="H37" s="1"/>
      <c r="I37" s="1"/>
      <c r="J37" s="1"/>
      <c r="K37" s="9"/>
      <c r="L37" s="77"/>
      <c r="M37" s="67"/>
    </row>
    <row r="38" spans="1:13" ht="13.9" thickTop="1" thickBot="1" x14ac:dyDescent="0.4">
      <c r="A38" s="8"/>
      <c r="B38" s="39" t="s">
        <v>17</v>
      </c>
      <c r="C38" s="259" t="s">
        <v>91</v>
      </c>
      <c r="D38" s="260"/>
      <c r="E38" s="58"/>
      <c r="F38" s="1"/>
      <c r="G38" s="1"/>
      <c r="H38" s="1"/>
      <c r="I38" s="1"/>
      <c r="J38" s="1"/>
      <c r="K38" s="9"/>
    </row>
    <row r="39" spans="1:13" ht="13.9" thickTop="1" thickBot="1" x14ac:dyDescent="0.4">
      <c r="A39" s="8"/>
      <c r="B39" s="39" t="s">
        <v>18</v>
      </c>
      <c r="C39" s="259" t="s">
        <v>86</v>
      </c>
      <c r="D39" s="260"/>
      <c r="E39" s="58"/>
      <c r="F39" s="1"/>
      <c r="G39" s="1"/>
      <c r="H39" s="1"/>
      <c r="I39" s="1"/>
      <c r="J39" s="1"/>
      <c r="K39" s="9"/>
    </row>
    <row r="40" spans="1:13" ht="4.5" customHeight="1" thickTop="1" x14ac:dyDescent="0.35">
      <c r="A40" s="8"/>
      <c r="B40" s="1"/>
      <c r="C40" s="1"/>
      <c r="D40" s="1"/>
      <c r="E40" s="50"/>
      <c r="F40" s="1"/>
      <c r="G40" s="1"/>
      <c r="H40" s="1"/>
      <c r="I40" s="1"/>
      <c r="J40" s="1"/>
      <c r="K40" s="9"/>
    </row>
    <row r="41" spans="1:13" x14ac:dyDescent="0.35">
      <c r="A41" s="8"/>
      <c r="B41" s="40" t="s">
        <v>0</v>
      </c>
      <c r="C41" s="206" t="s">
        <v>25</v>
      </c>
      <c r="D41" s="206"/>
      <c r="E41" s="41">
        <f>+E34+E35+E36+E37+E38+E39</f>
        <v>0</v>
      </c>
      <c r="F41" s="1"/>
      <c r="G41" s="1"/>
      <c r="H41" s="1"/>
      <c r="I41" s="1"/>
      <c r="J41" s="1"/>
      <c r="K41" s="9"/>
    </row>
    <row r="42" spans="1:13" ht="34.5" customHeight="1" x14ac:dyDescent="0.35">
      <c r="A42" s="8"/>
      <c r="B42" s="1"/>
      <c r="C42" s="1"/>
      <c r="D42" s="1"/>
      <c r="E42" s="1"/>
      <c r="F42" s="1"/>
      <c r="G42" s="1"/>
      <c r="H42" s="1"/>
      <c r="I42" s="1"/>
      <c r="J42" s="1"/>
      <c r="K42" s="9"/>
    </row>
    <row r="43" spans="1:13" ht="18.75" x14ac:dyDescent="0.7">
      <c r="A43" s="8"/>
      <c r="B43" s="209" t="s">
        <v>26</v>
      </c>
      <c r="C43" s="209"/>
      <c r="D43" s="209"/>
      <c r="E43" s="42" t="str">
        <f>IF(E41&lt;1,"NINGUNA",IF(E41&lt;=60,"BAJA",IF(E41&lt;2300,"MEDIA","ALTA")))</f>
        <v>NINGUNA</v>
      </c>
      <c r="F43" s="1"/>
      <c r="G43" s="14"/>
      <c r="H43" s="1"/>
      <c r="I43" s="1"/>
      <c r="J43" s="1"/>
      <c r="K43" s="23"/>
    </row>
    <row r="44" spans="1:13" ht="5.65" customHeight="1" x14ac:dyDescent="0.35">
      <c r="A44" s="8"/>
      <c r="B44" s="1"/>
      <c r="C44" s="1"/>
      <c r="D44" s="1"/>
      <c r="E44" s="1"/>
      <c r="F44" s="1"/>
      <c r="G44" s="1"/>
      <c r="H44" s="1"/>
      <c r="I44" s="1"/>
      <c r="J44" s="1"/>
      <c r="K44" s="9"/>
    </row>
    <row r="45" spans="1:13" ht="15" customHeight="1" x14ac:dyDescent="0.7">
      <c r="A45" s="15"/>
      <c r="B45" s="16" t="s">
        <v>31</v>
      </c>
      <c r="C45" s="106"/>
      <c r="D45" s="1"/>
      <c r="E45" s="14"/>
      <c r="F45" s="1"/>
      <c r="G45" s="1"/>
      <c r="H45" s="1"/>
      <c r="I45" s="1"/>
      <c r="J45" s="18"/>
      <c r="K45" s="9"/>
    </row>
    <row r="46" spans="1:13" ht="63.75" customHeight="1" x14ac:dyDescent="0.35">
      <c r="A46" s="15"/>
      <c r="B46" s="184" t="str">
        <f>IF(E43="NINGUNA","PENDIENTE",IF(E43="ALTA",CONTROLES!C2,IF(E43="MEDIA",CONTROLES!C4,CONTROLES!C6)))</f>
        <v>PENDIENTE</v>
      </c>
      <c r="C46" s="185"/>
      <c r="D46" s="185"/>
      <c r="E46" s="185"/>
      <c r="F46" s="185"/>
      <c r="G46" s="185"/>
      <c r="H46" s="185"/>
      <c r="I46" s="185"/>
      <c r="J46" s="186"/>
      <c r="K46" s="9"/>
    </row>
    <row r="47" spans="1:13" ht="63.75" customHeight="1" x14ac:dyDescent="0.35">
      <c r="A47" s="17"/>
      <c r="B47" s="187"/>
      <c r="C47" s="188"/>
      <c r="D47" s="188"/>
      <c r="E47" s="188"/>
      <c r="F47" s="188"/>
      <c r="G47" s="188"/>
      <c r="H47" s="188"/>
      <c r="I47" s="188"/>
      <c r="J47" s="189"/>
      <c r="K47" s="9"/>
    </row>
    <row r="48" spans="1:13" ht="63.75" customHeight="1" x14ac:dyDescent="0.35">
      <c r="A48" s="17"/>
      <c r="B48" s="187"/>
      <c r="C48" s="188"/>
      <c r="D48" s="188"/>
      <c r="E48" s="188"/>
      <c r="F48" s="188"/>
      <c r="G48" s="188"/>
      <c r="H48" s="188"/>
      <c r="I48" s="188"/>
      <c r="J48" s="189"/>
      <c r="K48" s="9"/>
    </row>
    <row r="49" spans="1:11" ht="63.75" customHeight="1" x14ac:dyDescent="0.35">
      <c r="A49" s="17"/>
      <c r="B49" s="190"/>
      <c r="C49" s="191"/>
      <c r="D49" s="191"/>
      <c r="E49" s="191"/>
      <c r="F49" s="191"/>
      <c r="G49" s="191"/>
      <c r="H49" s="191"/>
      <c r="I49" s="191"/>
      <c r="J49" s="192"/>
      <c r="K49" s="9"/>
    </row>
    <row r="50" spans="1:11" ht="13.5" thickBot="1" x14ac:dyDescent="0.4">
      <c r="A50" s="19"/>
      <c r="B50" s="20"/>
      <c r="C50" s="20"/>
      <c r="D50" s="20"/>
      <c r="E50" s="20"/>
      <c r="F50" s="20"/>
      <c r="G50" s="20"/>
      <c r="H50" s="20"/>
      <c r="I50" s="20"/>
      <c r="J50" s="20"/>
      <c r="K50" s="21"/>
    </row>
  </sheetData>
  <sheetProtection algorithmName="SHA-512" hashValue="n67nKK1lJ6oBTkXhOxTPl9DmRjBwBdoKPYBHVaF2FMvEbliuJKBHfywI65wGjYpWK7BGk3+zk6VxJmL1GJktsA==" saltValue="RQaRtZFVJzh6egH+cVMjhg==" spinCount="100000" sheet="1" objects="1" scenarios="1" selectLockedCells="1"/>
  <mergeCells count="55">
    <mergeCell ref="B8:D8"/>
    <mergeCell ref="E8:G8"/>
    <mergeCell ref="I8:J8"/>
    <mergeCell ref="G23:H23"/>
    <mergeCell ref="P22:Q22"/>
    <mergeCell ref="B9:I9"/>
    <mergeCell ref="B10:J10"/>
    <mergeCell ref="B11:J11"/>
    <mergeCell ref="B12:I12"/>
    <mergeCell ref="B13:E13"/>
    <mergeCell ref="G13:J13"/>
    <mergeCell ref="B20:D20"/>
    <mergeCell ref="G20:H20"/>
    <mergeCell ref="B14:D14"/>
    <mergeCell ref="G14:H14"/>
    <mergeCell ref="B15:D15"/>
    <mergeCell ref="B1:J2"/>
    <mergeCell ref="B4:D5"/>
    <mergeCell ref="E4:J5"/>
    <mergeCell ref="B6:D7"/>
    <mergeCell ref="E6:J7"/>
    <mergeCell ref="G15:H15"/>
    <mergeCell ref="B16:D16"/>
    <mergeCell ref="G16:H16"/>
    <mergeCell ref="G17:H17"/>
    <mergeCell ref="B18:E18"/>
    <mergeCell ref="G18:H18"/>
    <mergeCell ref="B19:D19"/>
    <mergeCell ref="G19:H19"/>
    <mergeCell ref="B21:D21"/>
    <mergeCell ref="G21:H21"/>
    <mergeCell ref="G22:H22"/>
    <mergeCell ref="B23:E23"/>
    <mergeCell ref="B24:D24"/>
    <mergeCell ref="G24:J24"/>
    <mergeCell ref="C34:D34"/>
    <mergeCell ref="B25:D25"/>
    <mergeCell ref="B26:D26"/>
    <mergeCell ref="G26:J26"/>
    <mergeCell ref="G27:I27"/>
    <mergeCell ref="B28:E28"/>
    <mergeCell ref="G28:I28"/>
    <mergeCell ref="B29:D29"/>
    <mergeCell ref="G29:I29"/>
    <mergeCell ref="B30:D30"/>
    <mergeCell ref="B31:D31"/>
    <mergeCell ref="B33:J33"/>
    <mergeCell ref="B43:D43"/>
    <mergeCell ref="B46:J49"/>
    <mergeCell ref="C35:D35"/>
    <mergeCell ref="C36:D36"/>
    <mergeCell ref="C37:D37"/>
    <mergeCell ref="C38:D38"/>
    <mergeCell ref="C39:D39"/>
    <mergeCell ref="C41:D41"/>
  </mergeCells>
  <conditionalFormatting sqref="E41">
    <cfRule type="cellIs" dxfId="13" priority="16" stopIfTrue="1" operator="lessThan">
      <formula>70</formula>
    </cfRule>
    <cfRule type="cellIs" dxfId="12" priority="17" stopIfTrue="1" operator="between">
      <formula>70</formula>
      <formula>2300</formula>
    </cfRule>
    <cfRule type="cellIs" dxfId="11" priority="18" stopIfTrue="1" operator="greaterThan">
      <formula>2300</formula>
    </cfRule>
  </conditionalFormatting>
  <conditionalFormatting sqref="E34:E39">
    <cfRule type="containsText" dxfId="10" priority="14" operator="containsText" text="1000">
      <formula>NOT(ISERROR(SEARCH("1000",E34)))</formula>
    </cfRule>
    <cfRule type="colorScale" priority="15">
      <colorScale>
        <cfvo type="num" val="10"/>
        <cfvo type="num" val="100"/>
        <cfvo type="num" val="1000"/>
        <color rgb="FF69CD69"/>
        <color rgb="FFFFDA3B"/>
        <color rgb="FFFF0000"/>
      </colorScale>
    </cfRule>
  </conditionalFormatting>
  <conditionalFormatting sqref="E43">
    <cfRule type="containsText" dxfId="9" priority="11" operator="containsText" text="BAJA">
      <formula>NOT(ISERROR(SEARCH("BAJA",E43)))</formula>
    </cfRule>
    <cfRule type="containsText" dxfId="8" priority="12" operator="containsText" text="MEDIA">
      <formula>NOT(ISERROR(SEARCH("MEDIA",E43)))</formula>
    </cfRule>
    <cfRule type="containsText" dxfId="7" priority="13" operator="containsText" text="ALTA">
      <formula>NOT(ISERROR(SEARCH("ALTA",E43)))</formula>
    </cfRule>
  </conditionalFormatting>
  <conditionalFormatting sqref="B46">
    <cfRule type="containsText" dxfId="6" priority="8" operator="containsText" text="Aumentar">
      <formula>NOT(ISERROR(SEARCH("Aumentar",B46)))</formula>
    </cfRule>
    <cfRule type="containsText" dxfId="5" priority="9" operator="containsText" text="No necesita usar">
      <formula>NOT(ISERROR(SEARCH("No necesita usar",B46)))</formula>
    </cfRule>
    <cfRule type="containsText" dxfId="4" priority="10" operator="containsText" text="Extremar">
      <formula>NOT(ISERROR(SEARCH("Extremar",B46)))</formula>
    </cfRule>
  </conditionalFormatting>
  <conditionalFormatting sqref="R15 R17 R19">
    <cfRule type="containsText" dxfId="3" priority="3" operator="containsText" text="1000">
      <formula>NOT(ISERROR(SEARCH("1000",R15)))</formula>
    </cfRule>
    <cfRule type="colorScale" priority="4">
      <colorScale>
        <cfvo type="num" val="10"/>
        <cfvo type="num" val="100"/>
        <cfvo type="num" val="1000"/>
        <color rgb="FF69CD69"/>
        <color rgb="FFFFDA3B"/>
        <color rgb="FFFF0000"/>
      </colorScale>
    </cfRule>
  </conditionalFormatting>
  <conditionalFormatting sqref="R16 R18 R20">
    <cfRule type="containsText" dxfId="2" priority="1" operator="containsText" text="1000">
      <formula>NOT(ISERROR(SEARCH("1000",R16)))</formula>
    </cfRule>
    <cfRule type="colorScale" priority="2">
      <colorScale>
        <cfvo type="num" val="10"/>
        <cfvo type="num" val="100"/>
        <cfvo type="num" val="1000"/>
        <color rgb="FF69CD69"/>
        <color rgb="FFFFDA3B"/>
        <color rgb="FFFF0000"/>
      </colorScale>
    </cfRule>
  </conditionalFormatting>
  <dataValidations count="2">
    <dataValidation type="list" allowBlank="1" showInputMessage="1" showErrorMessage="1" sqref="E34:E39" xr:uid="{96F3B97A-C3CD-4FFC-A26E-0CCDF1DBCE63}">
      <formula1>"1000,100,10"</formula1>
    </dataValidation>
    <dataValidation type="list" allowBlank="1" showInputMessage="1" showErrorMessage="1" sqref="I15:I19 J15:J17 J19" xr:uid="{CECD57EC-A594-41D0-A27A-8D4AE5B62AFC}">
      <formula1>"0,1"</formula1>
    </dataValidation>
  </dataValidations>
  <printOptions horizontalCentered="1" verticalCentered="1"/>
  <pageMargins left="0.70866141732283472" right="0.70866141732283472" top="0.74803149606299213" bottom="0.74803149606299213" header="0.31496062992125984" footer="0.31496062992125984"/>
  <pageSetup paperSize="9" scale="6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pageSetUpPr fitToPage="1"/>
  </sheetPr>
  <dimension ref="A1:D8"/>
  <sheetViews>
    <sheetView topLeftCell="A3" zoomScale="120" zoomScaleNormal="120" workbookViewId="0">
      <selection sqref="A1:XFD1048576"/>
    </sheetView>
  </sheetViews>
  <sheetFormatPr baseColWidth="10" defaultColWidth="10.53125" defaultRowHeight="12.75" x14ac:dyDescent="0.35"/>
  <cols>
    <col min="1" max="1" width="39.53125" style="4" customWidth="1"/>
    <col min="2" max="2" width="13.53125" style="4" customWidth="1"/>
    <col min="3" max="3" width="61.53125" style="4" customWidth="1"/>
    <col min="4" max="4" width="10.53125" style="4" hidden="1" customWidth="1"/>
    <col min="5" max="59" width="0" style="4" hidden="1" customWidth="1"/>
    <col min="60" max="16384" width="10.53125" style="4"/>
  </cols>
  <sheetData>
    <row r="1" spans="1:4" s="78" customFormat="1" ht="28.9" customHeight="1" x14ac:dyDescent="0.35">
      <c r="A1" s="261" t="s">
        <v>55</v>
      </c>
      <c r="B1" s="262"/>
      <c r="C1" s="263"/>
    </row>
    <row r="2" spans="1:4" ht="179.65" x14ac:dyDescent="0.35">
      <c r="A2" s="79" t="s">
        <v>117</v>
      </c>
      <c r="B2" s="80" t="s">
        <v>1</v>
      </c>
      <c r="C2" s="81" t="s">
        <v>58</v>
      </c>
      <c r="D2" s="3" t="s">
        <v>27</v>
      </c>
    </row>
    <row r="3" spans="1:4" ht="6.75" customHeight="1" x14ac:dyDescent="0.35">
      <c r="A3" s="82"/>
      <c r="C3" s="83"/>
    </row>
    <row r="4" spans="1:4" ht="158.55000000000001" customHeight="1" x14ac:dyDescent="0.35">
      <c r="A4" s="84" t="s">
        <v>60</v>
      </c>
      <c r="B4" s="85" t="s">
        <v>2</v>
      </c>
      <c r="C4" s="81" t="s">
        <v>30</v>
      </c>
      <c r="D4" s="3" t="s">
        <v>28</v>
      </c>
    </row>
    <row r="5" spans="1:4" ht="6" customHeight="1" x14ac:dyDescent="0.35">
      <c r="A5" s="82"/>
      <c r="C5" s="83"/>
    </row>
    <row r="6" spans="1:4" ht="135" customHeight="1" x14ac:dyDescent="0.45">
      <c r="A6" s="86" t="s">
        <v>118</v>
      </c>
      <c r="B6" s="85" t="s">
        <v>3</v>
      </c>
      <c r="C6" s="81" t="s">
        <v>119</v>
      </c>
      <c r="D6" s="5" t="s">
        <v>29</v>
      </c>
    </row>
    <row r="7" spans="1:4" x14ac:dyDescent="0.35">
      <c r="A7" s="82"/>
      <c r="C7" s="83"/>
    </row>
    <row r="8" spans="1:4" ht="23.55" customHeight="1" x14ac:dyDescent="0.35">
      <c r="A8" s="264" t="s">
        <v>116</v>
      </c>
      <c r="B8" s="265"/>
      <c r="C8" s="266"/>
    </row>
  </sheetData>
  <sheetProtection algorithmName="SHA-512" hashValue="2xKkXH+rmLBRyeZtW2LaUoVtkePwomexDybpuXDViJ/z3cGbmCjxAEbhjnsGp9dhmOTRdDaRqnXJ3MDj8XZ0tw==" saltValue="cN1w0Td3K3FRVixsaHlpiw==" spinCount="100000" sheet="1" objects="1" scenarios="1" selectLockedCells="1"/>
  <mergeCells count="2">
    <mergeCell ref="A1:C1"/>
    <mergeCell ref="A8:C8"/>
  </mergeCells>
  <printOptions horizontalCentered="1" verticalCentered="1"/>
  <pageMargins left="0.70866141732283472" right="0.70866141732283472" top="0.74803149606299213" bottom="0.74803149606299213" header="0.31496062992125984" footer="0.31496062992125984"/>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92761-7B72-481E-A1C5-6FB7F9A6EBBA}">
  <sheetPr>
    <pageSetUpPr autoPageBreaks="0" fitToPage="1"/>
  </sheetPr>
  <dimension ref="B1:Z42"/>
  <sheetViews>
    <sheetView showGridLines="0" topLeftCell="A3" zoomScale="110" zoomScaleNormal="110" zoomScaleSheetLayoutView="85" zoomScalePageLayoutView="80" workbookViewId="0">
      <selection activeCell="F21" sqref="F21:G21"/>
    </sheetView>
  </sheetViews>
  <sheetFormatPr baseColWidth="10" defaultColWidth="11.46484375" defaultRowHeight="13.15" x14ac:dyDescent="0.35"/>
  <cols>
    <col min="1" max="1" width="1.73046875" style="26" customWidth="1"/>
    <col min="2" max="2" width="3" style="26" customWidth="1"/>
    <col min="3" max="3" width="4.796875" style="26" customWidth="1"/>
    <col min="4" max="4" width="9.265625" style="26" customWidth="1"/>
    <col min="5" max="5" width="14.46484375" style="26" customWidth="1"/>
    <col min="6" max="6" width="11.46484375" style="26"/>
    <col min="7" max="7" width="3.46484375" style="26" customWidth="1"/>
    <col min="8" max="8" width="13.46484375" style="26" customWidth="1"/>
    <col min="9" max="9" width="19.19921875" style="26" customWidth="1"/>
    <col min="10" max="10" width="14.73046875" style="26" customWidth="1"/>
    <col min="11" max="11" width="2.53125" style="26" customWidth="1"/>
    <col min="12" max="12" width="2.46484375" style="26" customWidth="1"/>
    <col min="13" max="13" width="7.265625" style="60" hidden="1" customWidth="1"/>
    <col min="14" max="19" width="11.46484375" style="26" hidden="1" customWidth="1"/>
    <col min="20" max="20" width="12.265625" style="26" hidden="1" customWidth="1"/>
    <col min="21" max="26" width="11.46484375" style="26" hidden="1" customWidth="1"/>
    <col min="27" max="16384" width="11.46484375" style="26"/>
  </cols>
  <sheetData>
    <row r="1" spans="2:13" ht="13.5" thickBot="1" x14ac:dyDescent="0.4"/>
    <row r="2" spans="2:13" ht="51" customHeight="1" x14ac:dyDescent="0.35">
      <c r="B2" s="6"/>
      <c r="C2" s="282" t="s">
        <v>22</v>
      </c>
      <c r="D2" s="282"/>
      <c r="E2" s="282"/>
      <c r="F2" s="282"/>
      <c r="G2" s="282"/>
      <c r="H2" s="282"/>
      <c r="I2" s="282"/>
      <c r="J2" s="282"/>
      <c r="K2" s="7"/>
    </row>
    <row r="3" spans="2:13" ht="14.65" customHeight="1" x14ac:dyDescent="0.35">
      <c r="B3" s="8"/>
      <c r="C3" s="283"/>
      <c r="D3" s="283"/>
      <c r="E3" s="283"/>
      <c r="F3" s="283"/>
      <c r="G3" s="283"/>
      <c r="H3" s="283"/>
      <c r="I3" s="283"/>
      <c r="J3" s="283"/>
      <c r="K3" s="9"/>
      <c r="M3" s="61"/>
    </row>
    <row r="4" spans="2:13" ht="4.5" customHeight="1" thickBot="1" x14ac:dyDescent="0.4">
      <c r="B4" s="8"/>
      <c r="C4" s="156"/>
      <c r="D4" s="156"/>
      <c r="E4" s="156"/>
      <c r="F4" s="157"/>
      <c r="G4" s="157"/>
      <c r="H4" s="157"/>
      <c r="I4" s="157"/>
      <c r="J4" s="157"/>
      <c r="K4" s="9"/>
    </row>
    <row r="5" spans="2:13" ht="12.75" customHeight="1" thickTop="1" thickBot="1" x14ac:dyDescent="0.4">
      <c r="B5" s="8"/>
      <c r="C5" s="134" t="s">
        <v>8</v>
      </c>
      <c r="D5" s="134"/>
      <c r="E5" s="135"/>
      <c r="F5" s="284">
        <f>'RESULTADOS '!F5</f>
        <v>0</v>
      </c>
      <c r="G5" s="285"/>
      <c r="H5" s="285"/>
      <c r="I5" s="285"/>
      <c r="J5" s="286"/>
      <c r="K5" s="9"/>
    </row>
    <row r="6" spans="2:13" ht="13.15" customHeight="1" thickTop="1" thickBot="1" x14ac:dyDescent="0.4">
      <c r="B6" s="8"/>
      <c r="C6" s="134"/>
      <c r="D6" s="134"/>
      <c r="E6" s="135"/>
      <c r="F6" s="287"/>
      <c r="G6" s="288"/>
      <c r="H6" s="288"/>
      <c r="I6" s="288"/>
      <c r="J6" s="289"/>
      <c r="K6" s="9"/>
    </row>
    <row r="7" spans="2:13" ht="13.15" customHeight="1" thickTop="1" x14ac:dyDescent="0.35">
      <c r="B7" s="8"/>
      <c r="C7" s="160" t="s">
        <v>34</v>
      </c>
      <c r="D7" s="161"/>
      <c r="E7" s="161"/>
      <c r="F7" s="277">
        <f>'RESULTADOS '!F7</f>
        <v>0</v>
      </c>
      <c r="G7" s="278"/>
      <c r="H7" s="279"/>
      <c r="I7" s="170" t="s">
        <v>32</v>
      </c>
      <c r="J7" s="171">
        <f>'RESULTADOS '!F19</f>
        <v>1</v>
      </c>
      <c r="K7" s="9"/>
    </row>
    <row r="8" spans="2:13" ht="13.15" customHeight="1" thickBot="1" x14ac:dyDescent="0.4">
      <c r="B8" s="8"/>
      <c r="C8" s="162"/>
      <c r="D8" s="163"/>
      <c r="E8" s="163"/>
      <c r="F8" s="277"/>
      <c r="G8" s="278"/>
      <c r="H8" s="279"/>
      <c r="I8" s="170"/>
      <c r="J8" s="171"/>
      <c r="K8" s="9"/>
    </row>
    <row r="9" spans="2:13" ht="13.15" customHeight="1" thickTop="1" x14ac:dyDescent="0.35">
      <c r="B9" s="8"/>
      <c r="C9" s="160" t="s">
        <v>35</v>
      </c>
      <c r="D9" s="161"/>
      <c r="E9" s="161"/>
      <c r="F9" s="277">
        <f>'RESULTADOS '!F9</f>
        <v>0</v>
      </c>
      <c r="G9" s="278"/>
      <c r="H9" s="279"/>
      <c r="I9" s="172" t="s">
        <v>36</v>
      </c>
      <c r="J9" s="280">
        <f>'RESULTADOS '!J9</f>
        <v>0</v>
      </c>
      <c r="K9" s="9"/>
    </row>
    <row r="10" spans="2:13" ht="13.15" customHeight="1" thickBot="1" x14ac:dyDescent="0.4">
      <c r="B10" s="8"/>
      <c r="C10" s="162"/>
      <c r="D10" s="163"/>
      <c r="E10" s="163"/>
      <c r="F10" s="277"/>
      <c r="G10" s="278"/>
      <c r="H10" s="279"/>
      <c r="I10" s="170"/>
      <c r="J10" s="281"/>
      <c r="K10" s="9"/>
    </row>
    <row r="11" spans="2:13" ht="13.15" customHeight="1" thickTop="1" thickBot="1" x14ac:dyDescent="0.4">
      <c r="B11" s="8"/>
      <c r="C11" s="134" t="s">
        <v>33</v>
      </c>
      <c r="D11" s="134"/>
      <c r="E11" s="135"/>
      <c r="F11" s="277">
        <f>'RESULTADOS '!F11</f>
        <v>0</v>
      </c>
      <c r="G11" s="278"/>
      <c r="H11" s="279"/>
      <c r="I11" s="172" t="s">
        <v>40</v>
      </c>
      <c r="J11" s="280">
        <f>'RESULTADOS '!J11</f>
        <v>0</v>
      </c>
      <c r="K11" s="9"/>
    </row>
    <row r="12" spans="2:13" ht="13.5" customHeight="1" thickTop="1" thickBot="1" x14ac:dyDescent="0.4">
      <c r="B12" s="8"/>
      <c r="C12" s="134"/>
      <c r="D12" s="134"/>
      <c r="E12" s="135"/>
      <c r="F12" s="277"/>
      <c r="G12" s="278"/>
      <c r="H12" s="279"/>
      <c r="I12" s="170"/>
      <c r="J12" s="281"/>
      <c r="K12" s="9"/>
    </row>
    <row r="13" spans="2:13" ht="13.9" thickTop="1" thickBot="1" x14ac:dyDescent="0.4">
      <c r="B13" s="8"/>
      <c r="C13" s="122" t="s">
        <v>4</v>
      </c>
      <c r="D13" s="122"/>
      <c r="E13" s="123"/>
      <c r="F13" s="271">
        <f>'RESULTADOS '!F12</f>
        <v>0</v>
      </c>
      <c r="G13" s="272"/>
      <c r="H13" s="273"/>
      <c r="I13" s="45" t="s">
        <v>9</v>
      </c>
      <c r="J13" s="96">
        <f>'RESULTADOS '!J12</f>
        <v>0</v>
      </c>
      <c r="K13" s="9"/>
    </row>
    <row r="14" spans="2:13" ht="3.75" customHeight="1" thickTop="1" x14ac:dyDescent="0.35">
      <c r="B14" s="8"/>
      <c r="C14" s="148"/>
      <c r="D14" s="148"/>
      <c r="E14" s="148"/>
      <c r="F14" s="149"/>
      <c r="G14" s="149"/>
      <c r="H14" s="149"/>
      <c r="I14" s="148"/>
      <c r="J14" s="149"/>
      <c r="K14" s="9"/>
    </row>
    <row r="15" spans="2:13" ht="25.5" customHeight="1" x14ac:dyDescent="0.35">
      <c r="B15" s="8"/>
      <c r="C15" s="274" t="s">
        <v>110</v>
      </c>
      <c r="D15" s="274"/>
      <c r="E15" s="274"/>
      <c r="F15" s="274"/>
      <c r="G15" s="274"/>
      <c r="H15" s="274"/>
      <c r="I15" s="274"/>
      <c r="J15" s="274"/>
      <c r="K15" s="9"/>
    </row>
    <row r="16" spans="2:13" ht="39.75" customHeight="1" thickBot="1" x14ac:dyDescent="0.4">
      <c r="B16" s="8"/>
      <c r="C16" s="110" t="s">
        <v>104</v>
      </c>
      <c r="D16" s="275" t="s">
        <v>105</v>
      </c>
      <c r="E16" s="275"/>
      <c r="F16" s="275" t="s">
        <v>106</v>
      </c>
      <c r="G16" s="275"/>
      <c r="H16" s="110" t="s">
        <v>107</v>
      </c>
      <c r="I16" s="110" t="s">
        <v>108</v>
      </c>
      <c r="J16" s="110" t="s">
        <v>109</v>
      </c>
      <c r="K16" s="9"/>
    </row>
    <row r="17" spans="2:26" ht="14" customHeight="1" thickTop="1" x14ac:dyDescent="0.35">
      <c r="B17" s="8"/>
      <c r="C17" s="87"/>
      <c r="D17" s="276"/>
      <c r="E17" s="276"/>
      <c r="F17" s="276"/>
      <c r="G17" s="276"/>
      <c r="H17" s="88"/>
      <c r="I17" s="88"/>
      <c r="J17" s="89"/>
      <c r="K17" s="9"/>
    </row>
    <row r="18" spans="2:26" s="64" customFormat="1" x14ac:dyDescent="0.35">
      <c r="B18" s="8"/>
      <c r="C18" s="90"/>
      <c r="D18" s="267"/>
      <c r="E18" s="267"/>
      <c r="F18" s="267"/>
      <c r="G18" s="267"/>
      <c r="H18" s="91"/>
      <c r="I18" s="91"/>
      <c r="J18" s="92"/>
      <c r="K18" s="9"/>
      <c r="L18" s="26"/>
      <c r="M18" s="62"/>
      <c r="N18" s="63"/>
      <c r="O18" s="63"/>
      <c r="P18" s="63"/>
      <c r="Q18" s="63"/>
      <c r="R18" s="63"/>
      <c r="S18" s="63"/>
      <c r="T18" s="63"/>
      <c r="U18" s="63"/>
      <c r="V18" s="63"/>
      <c r="W18" s="63"/>
      <c r="X18" s="63"/>
      <c r="Y18" s="63"/>
      <c r="Z18" s="63"/>
    </row>
    <row r="19" spans="2:26" s="64" customFormat="1" x14ac:dyDescent="0.35">
      <c r="B19" s="8"/>
      <c r="C19" s="90"/>
      <c r="D19" s="267"/>
      <c r="E19" s="267"/>
      <c r="F19" s="267"/>
      <c r="G19" s="267"/>
      <c r="H19" s="91"/>
      <c r="I19" s="91"/>
      <c r="J19" s="92"/>
      <c r="K19" s="9"/>
      <c r="L19" s="26"/>
      <c r="M19" s="62"/>
      <c r="N19" s="63"/>
      <c r="O19" s="63"/>
      <c r="P19" s="63"/>
      <c r="Q19" s="63"/>
      <c r="R19" s="63"/>
      <c r="S19" s="63"/>
      <c r="T19" s="63"/>
      <c r="U19" s="63"/>
      <c r="V19" s="63"/>
      <c r="W19" s="63"/>
      <c r="X19" s="63"/>
      <c r="Y19" s="63"/>
      <c r="Z19" s="63"/>
    </row>
    <row r="20" spans="2:26" s="64" customFormat="1" x14ac:dyDescent="0.35">
      <c r="B20" s="8"/>
      <c r="C20" s="90"/>
      <c r="D20" s="267"/>
      <c r="E20" s="267"/>
      <c r="F20" s="267"/>
      <c r="G20" s="267"/>
      <c r="H20" s="91"/>
      <c r="I20" s="91"/>
      <c r="J20" s="92"/>
      <c r="K20" s="9"/>
      <c r="L20" s="26"/>
      <c r="M20" s="62"/>
      <c r="N20" s="63"/>
      <c r="O20" s="63"/>
      <c r="P20" s="63"/>
      <c r="Q20" s="63"/>
      <c r="R20" s="63"/>
      <c r="S20" s="63"/>
      <c r="T20" s="63"/>
      <c r="U20" s="63"/>
      <c r="V20" s="63"/>
      <c r="W20" s="63"/>
      <c r="X20" s="63"/>
      <c r="Y20" s="63"/>
      <c r="Z20" s="63"/>
    </row>
    <row r="21" spans="2:26" s="64" customFormat="1" x14ac:dyDescent="0.35">
      <c r="B21" s="8"/>
      <c r="C21" s="90"/>
      <c r="D21" s="267"/>
      <c r="E21" s="267"/>
      <c r="F21" s="267"/>
      <c r="G21" s="267"/>
      <c r="H21" s="91"/>
      <c r="I21" s="91"/>
      <c r="J21" s="92"/>
      <c r="K21" s="9"/>
      <c r="L21" s="26"/>
      <c r="M21" s="62"/>
      <c r="N21" s="63"/>
      <c r="O21" s="63"/>
      <c r="P21" s="63"/>
      <c r="Q21" s="63"/>
      <c r="R21" s="63"/>
      <c r="S21" s="63"/>
      <c r="T21" s="63"/>
      <c r="U21" s="63"/>
      <c r="V21" s="63"/>
      <c r="W21" s="63"/>
      <c r="X21" s="63"/>
      <c r="Y21" s="63"/>
      <c r="Z21" s="63"/>
    </row>
    <row r="22" spans="2:26" s="64" customFormat="1" x14ac:dyDescent="0.35">
      <c r="B22" s="10"/>
      <c r="C22" s="90"/>
      <c r="D22" s="267"/>
      <c r="E22" s="267"/>
      <c r="F22" s="267"/>
      <c r="G22" s="267"/>
      <c r="H22" s="91"/>
      <c r="I22" s="91"/>
      <c r="J22" s="92"/>
      <c r="K22" s="9"/>
      <c r="L22" s="26"/>
      <c r="M22" s="62"/>
      <c r="N22" s="44"/>
      <c r="O22" s="105"/>
      <c r="P22" s="105"/>
      <c r="Q22" s="65"/>
      <c r="R22" s="63"/>
      <c r="S22" s="63"/>
      <c r="T22" s="63"/>
      <c r="U22" s="63"/>
      <c r="V22" s="66"/>
      <c r="W22" s="63"/>
      <c r="X22" s="63"/>
      <c r="Y22" s="63"/>
      <c r="Z22" s="63"/>
    </row>
    <row r="23" spans="2:26" s="64" customFormat="1" x14ac:dyDescent="0.35">
      <c r="B23" s="10"/>
      <c r="C23" s="90"/>
      <c r="D23" s="267"/>
      <c r="E23" s="267"/>
      <c r="F23" s="267"/>
      <c r="G23" s="267"/>
      <c r="H23" s="91"/>
      <c r="I23" s="91"/>
      <c r="J23" s="92"/>
      <c r="K23" s="9"/>
      <c r="L23" s="26"/>
      <c r="M23" s="62"/>
      <c r="N23" s="44"/>
      <c r="O23" s="105"/>
      <c r="P23" s="105"/>
      <c r="Q23" s="65"/>
      <c r="R23" s="63"/>
      <c r="S23" s="63"/>
      <c r="T23" s="63"/>
      <c r="U23" s="63"/>
      <c r="V23" s="66"/>
      <c r="W23" s="63"/>
      <c r="X23" s="63"/>
      <c r="Y23" s="63"/>
      <c r="Z23" s="63"/>
    </row>
    <row r="24" spans="2:26" s="64" customFormat="1" x14ac:dyDescent="0.35">
      <c r="B24" s="10"/>
      <c r="C24" s="90"/>
      <c r="D24" s="267"/>
      <c r="E24" s="267"/>
      <c r="F24" s="267"/>
      <c r="G24" s="267"/>
      <c r="H24" s="91"/>
      <c r="I24" s="91"/>
      <c r="J24" s="92"/>
      <c r="K24" s="9"/>
      <c r="L24" s="26"/>
      <c r="M24" s="62"/>
      <c r="N24" s="44"/>
      <c r="O24" s="105"/>
      <c r="P24" s="105"/>
      <c r="Q24" s="65"/>
      <c r="R24" s="63"/>
      <c r="S24" s="63"/>
      <c r="T24" s="63"/>
      <c r="U24" s="63"/>
      <c r="V24" s="66"/>
      <c r="W24" s="63"/>
      <c r="X24" s="63"/>
      <c r="Y24" s="63"/>
      <c r="Z24" s="63"/>
    </row>
    <row r="25" spans="2:26" s="64" customFormat="1" x14ac:dyDescent="0.35">
      <c r="B25" s="10"/>
      <c r="C25" s="90"/>
      <c r="D25" s="267"/>
      <c r="E25" s="267"/>
      <c r="F25" s="267"/>
      <c r="G25" s="267"/>
      <c r="H25" s="91"/>
      <c r="I25" s="91"/>
      <c r="J25" s="92"/>
      <c r="K25" s="9"/>
      <c r="L25" s="26"/>
      <c r="M25" s="62"/>
      <c r="N25" s="44"/>
      <c r="O25" s="105"/>
      <c r="P25" s="105"/>
      <c r="Q25" s="65"/>
      <c r="R25" s="63"/>
      <c r="S25" s="63"/>
      <c r="T25" s="63"/>
      <c r="U25" s="63"/>
      <c r="V25" s="66"/>
      <c r="W25" s="63"/>
      <c r="X25" s="63"/>
      <c r="Y25" s="63"/>
      <c r="Z25" s="63"/>
    </row>
    <row r="26" spans="2:26" x14ac:dyDescent="0.35">
      <c r="B26" s="8"/>
      <c r="C26" s="90"/>
      <c r="D26" s="267"/>
      <c r="E26" s="267"/>
      <c r="F26" s="267"/>
      <c r="G26" s="267"/>
      <c r="H26" s="91"/>
      <c r="I26" s="91"/>
      <c r="J26" s="92"/>
      <c r="K26" s="9"/>
      <c r="M26" s="62"/>
      <c r="N26" s="44"/>
      <c r="O26" s="105"/>
      <c r="P26" s="105"/>
      <c r="Q26" s="65"/>
      <c r="R26" s="67"/>
      <c r="S26" s="67"/>
      <c r="T26" s="67"/>
      <c r="U26" s="67"/>
      <c r="V26" s="67"/>
      <c r="W26" s="67"/>
      <c r="X26" s="67"/>
      <c r="Y26" s="67"/>
      <c r="Z26" s="67"/>
    </row>
    <row r="27" spans="2:26" x14ac:dyDescent="0.35">
      <c r="B27" s="8"/>
      <c r="C27" s="90"/>
      <c r="D27" s="267"/>
      <c r="E27" s="267"/>
      <c r="F27" s="267"/>
      <c r="G27" s="267"/>
      <c r="H27" s="91"/>
      <c r="I27" s="91"/>
      <c r="J27" s="92"/>
      <c r="K27" s="9"/>
      <c r="M27" s="62"/>
      <c r="N27" s="44"/>
      <c r="O27" s="105"/>
      <c r="P27" s="105"/>
      <c r="Q27" s="65"/>
      <c r="R27" s="67"/>
      <c r="S27" s="67"/>
      <c r="T27" s="67"/>
      <c r="U27" s="67"/>
      <c r="V27" s="67"/>
      <c r="W27" s="67"/>
      <c r="X27" s="67"/>
      <c r="Y27" s="67"/>
      <c r="Z27" s="67"/>
    </row>
    <row r="28" spans="2:26" x14ac:dyDescent="0.35">
      <c r="B28" s="8"/>
      <c r="C28" s="90"/>
      <c r="D28" s="267"/>
      <c r="E28" s="267"/>
      <c r="F28" s="267"/>
      <c r="G28" s="267"/>
      <c r="H28" s="91"/>
      <c r="I28" s="91"/>
      <c r="J28" s="92"/>
      <c r="K28" s="9"/>
      <c r="M28" s="62"/>
      <c r="N28" s="43"/>
      <c r="O28" s="43"/>
      <c r="P28" s="43"/>
      <c r="Q28" s="43"/>
      <c r="R28" s="67"/>
      <c r="S28" s="67"/>
      <c r="T28" s="67"/>
      <c r="U28" s="67"/>
      <c r="V28" s="67"/>
      <c r="W28" s="67"/>
      <c r="X28" s="67"/>
      <c r="Y28" s="67"/>
      <c r="Z28" s="67"/>
    </row>
    <row r="29" spans="2:26" x14ac:dyDescent="0.35">
      <c r="B29" s="8"/>
      <c r="C29" s="90"/>
      <c r="D29" s="267"/>
      <c r="E29" s="267"/>
      <c r="F29" s="267"/>
      <c r="G29" s="267"/>
      <c r="H29" s="91"/>
      <c r="I29" s="91"/>
      <c r="J29" s="92"/>
      <c r="K29" s="9"/>
      <c r="M29" s="62"/>
      <c r="N29" s="44"/>
      <c r="O29" s="175"/>
      <c r="P29" s="175"/>
      <c r="Q29" s="44"/>
      <c r="R29" s="67"/>
      <c r="S29" s="67"/>
      <c r="T29" s="67"/>
      <c r="U29" s="67"/>
      <c r="V29" s="67"/>
      <c r="W29" s="67"/>
      <c r="X29" s="67"/>
      <c r="Y29" s="67"/>
      <c r="Z29" s="67"/>
    </row>
    <row r="30" spans="2:26" x14ac:dyDescent="0.35">
      <c r="B30" s="8"/>
      <c r="C30" s="90"/>
      <c r="D30" s="267"/>
      <c r="E30" s="267"/>
      <c r="F30" s="267"/>
      <c r="G30" s="267"/>
      <c r="H30" s="91"/>
      <c r="I30" s="91"/>
      <c r="J30" s="92"/>
      <c r="K30" s="9"/>
      <c r="M30" s="62"/>
      <c r="N30" s="67"/>
      <c r="O30" s="67"/>
      <c r="P30" s="67"/>
      <c r="Q30" s="68"/>
      <c r="R30" s="67"/>
      <c r="S30" s="67"/>
      <c r="T30" s="67"/>
      <c r="U30" s="67"/>
      <c r="V30" s="67"/>
      <c r="W30" s="67"/>
      <c r="X30" s="67"/>
      <c r="Y30" s="67"/>
      <c r="Z30" s="67"/>
    </row>
    <row r="31" spans="2:26" x14ac:dyDescent="0.35">
      <c r="B31" s="8"/>
      <c r="C31" s="90"/>
      <c r="D31" s="267"/>
      <c r="E31" s="267"/>
      <c r="F31" s="267"/>
      <c r="G31" s="267"/>
      <c r="H31" s="91"/>
      <c r="I31" s="91"/>
      <c r="J31" s="92"/>
      <c r="K31" s="9"/>
      <c r="M31" s="62"/>
      <c r="N31" s="67"/>
      <c r="O31" s="67"/>
      <c r="P31" s="67"/>
      <c r="Q31" s="67"/>
      <c r="R31" s="67"/>
      <c r="S31" s="67"/>
      <c r="T31" s="67"/>
      <c r="U31" s="67"/>
      <c r="V31" s="67"/>
      <c r="W31" s="67"/>
      <c r="X31" s="67"/>
      <c r="Y31" s="67"/>
      <c r="Z31" s="67"/>
    </row>
    <row r="32" spans="2:26" x14ac:dyDescent="0.35">
      <c r="B32" s="8"/>
      <c r="C32" s="90"/>
      <c r="D32" s="267"/>
      <c r="E32" s="267"/>
      <c r="F32" s="267"/>
      <c r="G32" s="267"/>
      <c r="H32" s="91"/>
      <c r="I32" s="91"/>
      <c r="J32" s="92"/>
      <c r="K32" s="9"/>
      <c r="M32" s="62"/>
      <c r="N32" s="67"/>
      <c r="O32" s="67"/>
      <c r="P32" s="67"/>
      <c r="Q32" s="67"/>
      <c r="R32" s="67"/>
      <c r="S32" s="67"/>
      <c r="T32" s="67"/>
      <c r="U32" s="67"/>
      <c r="V32" s="67"/>
      <c r="W32" s="67"/>
      <c r="X32" s="67"/>
      <c r="Y32" s="67"/>
      <c r="Z32" s="67"/>
    </row>
    <row r="33" spans="2:26" ht="13.5" thickBot="1" x14ac:dyDescent="0.4">
      <c r="B33" s="11"/>
      <c r="C33" s="93"/>
      <c r="D33" s="270"/>
      <c r="E33" s="270"/>
      <c r="F33" s="270"/>
      <c r="G33" s="270"/>
      <c r="H33" s="94"/>
      <c r="I33" s="94"/>
      <c r="J33" s="95"/>
      <c r="K33" s="12"/>
      <c r="M33" s="62"/>
      <c r="N33" s="67"/>
      <c r="O33" s="67"/>
      <c r="P33" s="67"/>
      <c r="Q33" s="67"/>
      <c r="R33" s="67"/>
      <c r="S33" s="67"/>
      <c r="T33" s="67"/>
      <c r="U33" s="67"/>
      <c r="V33" s="67"/>
      <c r="W33" s="67"/>
      <c r="X33" s="67"/>
      <c r="Y33" s="67"/>
      <c r="Z33" s="67"/>
    </row>
    <row r="34" spans="2:26" ht="13.05" customHeight="1" thickTop="1" x14ac:dyDescent="0.35">
      <c r="B34" s="8"/>
      <c r="C34" s="53"/>
      <c r="D34" s="53"/>
      <c r="E34" s="53"/>
      <c r="F34" s="53"/>
      <c r="G34" s="53"/>
      <c r="H34" s="53"/>
      <c r="I34" s="53"/>
      <c r="J34" s="53"/>
      <c r="K34" s="9"/>
      <c r="M34" s="62"/>
      <c r="N34" s="67"/>
      <c r="O34" s="67"/>
      <c r="P34" s="67"/>
      <c r="Q34" s="68"/>
      <c r="R34" s="67"/>
      <c r="S34" s="67"/>
      <c r="T34" s="67"/>
      <c r="U34" s="67"/>
      <c r="V34" s="67"/>
      <c r="W34" s="67"/>
      <c r="X34" s="67"/>
      <c r="Y34" s="67"/>
      <c r="Z34" s="67"/>
    </row>
    <row r="35" spans="2:26" x14ac:dyDescent="0.35">
      <c r="B35" s="8"/>
      <c r="C35" s="53"/>
      <c r="D35" s="53"/>
      <c r="E35" s="53"/>
      <c r="F35" s="53"/>
      <c r="G35" s="53"/>
      <c r="H35" s="53"/>
      <c r="I35" s="53"/>
      <c r="J35" s="53"/>
      <c r="K35" s="9"/>
      <c r="M35" s="62"/>
      <c r="N35" s="67"/>
      <c r="O35" s="67"/>
      <c r="P35" s="67"/>
      <c r="Q35" s="67"/>
      <c r="R35" s="67"/>
      <c r="S35" s="67"/>
      <c r="T35" s="67"/>
      <c r="U35" s="67"/>
      <c r="V35" s="67"/>
      <c r="W35" s="67"/>
      <c r="X35" s="67"/>
      <c r="Y35" s="67"/>
      <c r="Z35" s="67"/>
    </row>
    <row r="36" spans="2:26" ht="13.5" customHeight="1" x14ac:dyDescent="0.35">
      <c r="B36" s="8"/>
      <c r="C36" s="28"/>
      <c r="D36" s="28"/>
      <c r="E36" s="28"/>
      <c r="F36" s="28"/>
      <c r="G36" s="28"/>
      <c r="H36" s="28"/>
      <c r="I36" s="28"/>
      <c r="J36" s="28"/>
      <c r="K36" s="9"/>
      <c r="M36" s="62"/>
      <c r="N36" s="67"/>
      <c r="O36" s="67"/>
      <c r="P36" s="67"/>
      <c r="Q36" s="67"/>
      <c r="R36" s="67"/>
      <c r="S36" s="67"/>
      <c r="T36" s="67"/>
      <c r="U36" s="67"/>
      <c r="V36" s="67"/>
      <c r="W36" s="67"/>
      <c r="X36" s="67"/>
      <c r="Y36" s="67"/>
      <c r="Z36" s="67"/>
    </row>
    <row r="37" spans="2:26" x14ac:dyDescent="0.35">
      <c r="B37" s="8"/>
      <c r="C37" s="28"/>
      <c r="D37" s="28"/>
      <c r="E37" s="28"/>
      <c r="F37" s="28"/>
      <c r="G37" s="28"/>
      <c r="H37" s="28"/>
      <c r="I37" s="28"/>
      <c r="J37" s="28"/>
      <c r="K37" s="9"/>
    </row>
    <row r="38" spans="2:26" ht="13.5" thickBot="1" x14ac:dyDescent="0.4">
      <c r="B38" s="8"/>
      <c r="C38" s="1"/>
      <c r="D38" s="111" t="s">
        <v>113</v>
      </c>
      <c r="E38" s="112"/>
      <c r="F38" s="1"/>
      <c r="G38" s="1"/>
      <c r="H38" s="113" t="s">
        <v>112</v>
      </c>
      <c r="I38" s="113"/>
      <c r="J38" s="114"/>
      <c r="K38" s="9"/>
    </row>
    <row r="39" spans="2:26" ht="13.5" thickTop="1" x14ac:dyDescent="0.35">
      <c r="B39" s="8"/>
      <c r="C39" s="1"/>
      <c r="D39" s="1" t="s">
        <v>37</v>
      </c>
      <c r="E39" s="1"/>
      <c r="F39" s="1"/>
      <c r="G39" s="1"/>
      <c r="H39" s="1" t="s">
        <v>38</v>
      </c>
      <c r="J39" s="1"/>
      <c r="K39" s="9"/>
    </row>
    <row r="40" spans="2:26" x14ac:dyDescent="0.35">
      <c r="B40" s="8"/>
      <c r="C40" s="1"/>
      <c r="D40" s="1" t="s">
        <v>39</v>
      </c>
      <c r="E40" s="56">
        <f>'RESULTADOS '!F11</f>
        <v>0</v>
      </c>
      <c r="F40" s="1"/>
      <c r="G40" s="1"/>
      <c r="H40" s="1" t="s">
        <v>39</v>
      </c>
      <c r="I40" s="268">
        <f>'RESULTADOS '!I39</f>
        <v>0</v>
      </c>
      <c r="J40" s="269"/>
      <c r="K40" s="9"/>
    </row>
    <row r="41" spans="2:26" x14ac:dyDescent="0.35">
      <c r="B41" s="8"/>
      <c r="C41" s="1"/>
      <c r="D41" s="2" t="s">
        <v>41</v>
      </c>
      <c r="E41" s="57" cm="1">
        <f t="array" ref="E41">'RESULTADOS '!J11:J11</f>
        <v>0</v>
      </c>
      <c r="F41" s="1"/>
      <c r="G41" s="1"/>
      <c r="H41" s="2" t="s">
        <v>41</v>
      </c>
      <c r="I41" s="268">
        <f>'RESULTADOS '!I40</f>
        <v>0</v>
      </c>
      <c r="J41" s="269"/>
      <c r="K41" s="9"/>
    </row>
    <row r="42" spans="2:26" ht="13.5" thickBot="1" x14ac:dyDescent="0.4">
      <c r="B42" s="19"/>
      <c r="C42" s="20"/>
      <c r="D42" s="20"/>
      <c r="E42" s="20"/>
      <c r="F42" s="20"/>
      <c r="G42" s="20"/>
      <c r="H42" s="20"/>
      <c r="I42" s="20"/>
      <c r="J42" s="20"/>
      <c r="K42" s="21"/>
    </row>
  </sheetData>
  <sheetProtection algorithmName="SHA-512" hashValue="/S6j4kB/lvJkF0P+5G7esxJ0r4OxB3pfL6aifuHbVs12zaTm4SQreoPO8IL2rEnCI3ihhWKFQ3xqvbivR5joaQ==" saltValue="gbePe73rNkj7wkCNSM11EA==" spinCount="100000" sheet="1" objects="1" scenarios="1" formatCells="0" formatColumns="0" formatRows="0" selectLockedCells="1"/>
  <mergeCells count="59">
    <mergeCell ref="C2:J3"/>
    <mergeCell ref="C4:J4"/>
    <mergeCell ref="C5:E6"/>
    <mergeCell ref="F5:J6"/>
    <mergeCell ref="C7:E8"/>
    <mergeCell ref="F7:H8"/>
    <mergeCell ref="I7:I8"/>
    <mergeCell ref="J7:J8"/>
    <mergeCell ref="C9:E10"/>
    <mergeCell ref="F9:H10"/>
    <mergeCell ref="I9:I10"/>
    <mergeCell ref="J9:J10"/>
    <mergeCell ref="C11:E12"/>
    <mergeCell ref="F11:H12"/>
    <mergeCell ref="I11:I12"/>
    <mergeCell ref="J11:J12"/>
    <mergeCell ref="D18:E18"/>
    <mergeCell ref="F18:G18"/>
    <mergeCell ref="D19:E19"/>
    <mergeCell ref="F19:G19"/>
    <mergeCell ref="D17:E17"/>
    <mergeCell ref="F17:G17"/>
    <mergeCell ref="C13:E13"/>
    <mergeCell ref="F13:H13"/>
    <mergeCell ref="C14:J14"/>
    <mergeCell ref="C15:J15"/>
    <mergeCell ref="D16:E16"/>
    <mergeCell ref="F16:G16"/>
    <mergeCell ref="O29:P29"/>
    <mergeCell ref="D31:E31"/>
    <mergeCell ref="F31:G31"/>
    <mergeCell ref="D32:E32"/>
    <mergeCell ref="F32:G32"/>
    <mergeCell ref="I41:J41"/>
    <mergeCell ref="F26:G26"/>
    <mergeCell ref="F27:G27"/>
    <mergeCell ref="D28:E28"/>
    <mergeCell ref="F28:G28"/>
    <mergeCell ref="F29:G29"/>
    <mergeCell ref="D30:E30"/>
    <mergeCell ref="F30:G30"/>
    <mergeCell ref="D27:E27"/>
    <mergeCell ref="D29:E29"/>
    <mergeCell ref="D33:E33"/>
    <mergeCell ref="F33:G33"/>
    <mergeCell ref="I40:J40"/>
    <mergeCell ref="D26:E26"/>
    <mergeCell ref="F22:G22"/>
    <mergeCell ref="F23:G23"/>
    <mergeCell ref="F24:G24"/>
    <mergeCell ref="F25:G25"/>
    <mergeCell ref="D20:E20"/>
    <mergeCell ref="F20:G20"/>
    <mergeCell ref="D22:E22"/>
    <mergeCell ref="D23:E23"/>
    <mergeCell ref="D24:E24"/>
    <mergeCell ref="D25:E25"/>
    <mergeCell ref="D21:E21"/>
    <mergeCell ref="F21:G21"/>
  </mergeCells>
  <conditionalFormatting sqref="Q22 Q24 Q26">
    <cfRule type="containsText" dxfId="1" priority="3" operator="containsText" text="1000">
      <formula>NOT(ISERROR(SEARCH("1000",Q22)))</formula>
    </cfRule>
    <cfRule type="colorScale" priority="4">
      <colorScale>
        <cfvo type="num" val="10"/>
        <cfvo type="num" val="100"/>
        <cfvo type="num" val="1000"/>
        <color rgb="FF69CD69"/>
        <color rgb="FFFFDA3B"/>
        <color rgb="FFFF0000"/>
      </colorScale>
    </cfRule>
  </conditionalFormatting>
  <conditionalFormatting sqref="Q23 Q25 Q27">
    <cfRule type="containsText" dxfId="0" priority="1" operator="containsText" text="1000">
      <formula>NOT(ISERROR(SEARCH("1000",Q23)))</formula>
    </cfRule>
    <cfRule type="colorScale" priority="2">
      <colorScale>
        <cfvo type="num" val="10"/>
        <cfvo type="num" val="100"/>
        <cfvo type="num" val="1000"/>
        <color rgb="FF69CD69"/>
        <color rgb="FFFFDA3B"/>
        <color rgb="FFFF0000"/>
      </colorScale>
    </cfRule>
  </conditionalFormatting>
  <printOptions horizontalCentered="1" verticalCentered="1"/>
  <pageMargins left="0.70866141732283472" right="0.70866141732283472" top="0.74803149606299213" bottom="0.74803149606299213" header="0.31496062992125984" footer="0.31496062992125984"/>
  <pageSetup paperSize="9" scale="8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RESULTADOS </vt:lpstr>
      <vt:lpstr>ÁREA 1</vt:lpstr>
      <vt:lpstr>ÁREA 2</vt:lpstr>
      <vt:lpstr>ÁREA 3</vt:lpstr>
      <vt:lpstr>ÁREA 4</vt:lpstr>
      <vt:lpstr>ÁREA n</vt:lpstr>
      <vt:lpstr>CONTROLES</vt:lpstr>
      <vt:lpstr>PLAN DE ACCIONES</vt:lpstr>
      <vt:lpstr>'ÁREA 1'!Área_de_impresión</vt:lpstr>
      <vt:lpstr>'ÁREA 2'!Área_de_impresión</vt:lpstr>
      <vt:lpstr>'ÁREA 3'!Área_de_impresión</vt:lpstr>
      <vt:lpstr>'ÁREA 4'!Área_de_impresión</vt:lpstr>
      <vt:lpstr>'ÁREA n'!Área_de_impresión</vt:lpstr>
      <vt:lpstr>'PLAN DE ACCIONES'!Área_de_impresión</vt:lpstr>
      <vt:lpstr>'RESULTADOS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Rayner Rojas Johanson</dc:creator>
  <cp:lastModifiedBy>Franz Guzmán</cp:lastModifiedBy>
  <cp:lastPrinted>2020-05-20T17:54:06Z</cp:lastPrinted>
  <dcterms:created xsi:type="dcterms:W3CDTF">2020-04-17T09:57:27Z</dcterms:created>
  <dcterms:modified xsi:type="dcterms:W3CDTF">2020-05-20T18:15:40Z</dcterms:modified>
</cp:coreProperties>
</file>